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1250" windowHeight="7275" activeTab="0"/>
  </bookViews>
  <sheets>
    <sheet name="男子一覧表" sheetId="1" r:id="rId1"/>
    <sheet name="女子一覧表" sheetId="2" r:id="rId2"/>
    <sheet name="貼り付けデータ (プログラムへ)" sheetId="3" r:id="rId3"/>
    <sheet name="貼り付けデータ" sheetId="4" r:id="rId4"/>
  </sheets>
  <definedNames>
    <definedName name="_xlnm.Print_Area" localSheetId="1">'女子一覧表'!$A$1:$T$46</definedName>
    <definedName name="_xlnm.Print_Area" localSheetId="0">'男子一覧表'!$A$1:$T$46</definedName>
  </definedNames>
  <calcPr fullCalcOnLoad="1"/>
</workbook>
</file>

<file path=xl/sharedStrings.xml><?xml version="1.0" encoding="utf-8"?>
<sst xmlns="http://schemas.openxmlformats.org/spreadsheetml/2006/main" count="1187" uniqueCount="163">
  <si>
    <t>（様式１）</t>
  </si>
  <si>
    <t>No．</t>
  </si>
  <si>
    <t>申　込　種　目</t>
  </si>
  <si>
    <t>個人種目</t>
  </si>
  <si>
    <t>種目</t>
  </si>
  <si>
    <t>所属</t>
  </si>
  <si>
    <t>記録</t>
  </si>
  <si>
    <t>金　　額</t>
  </si>
  <si>
    <t>合　計</t>
  </si>
  <si>
    <t>地域</t>
  </si>
  <si>
    <t>番号</t>
  </si>
  <si>
    <t>チェック</t>
  </si>
  <si>
    <t>性</t>
  </si>
  <si>
    <t>年</t>
  </si>
  <si>
    <t>間違えはありません。一覧表を印刷してください。</t>
  </si>
  <si>
    <t>ファイル名を変えずに</t>
  </si>
  <si>
    <t>保存してください。</t>
  </si>
  <si>
    <t>重要</t>
  </si>
  <si>
    <t>手順</t>
  </si>
  <si>
    <t>③</t>
  </si>
  <si>
    <t/>
  </si>
  <si>
    <t>Ｎｏ．</t>
  </si>
  <si>
    <t>顧問</t>
  </si>
  <si>
    <t>帯同審判</t>
  </si>
  <si>
    <t>陸連番号</t>
  </si>
  <si>
    <t>種目コード</t>
  </si>
  <si>
    <t>学校コード</t>
  </si>
  <si>
    <t>支部コード</t>
  </si>
  <si>
    <t xml:space="preserve">　所　　属    名 </t>
  </si>
  <si>
    <t>　代 表 者 氏 名</t>
  </si>
  <si>
    <t>　申し込み責任者　　</t>
  </si>
  <si>
    <t>選手番号は記入しないでください。</t>
  </si>
  <si>
    <t>←押さないでください。</t>
  </si>
  <si>
    <t>「データ転送ボタン」は押さないでください。</t>
  </si>
  <si>
    <t>必要に応じて男子・女子の一覧表を印刷してください。</t>
  </si>
  <si>
    <t>　連 絡 先 住 所　　</t>
  </si>
  <si>
    <t xml:space="preserve">　連 絡 先 電 話　　 </t>
  </si>
  <si>
    <t>①</t>
  </si>
  <si>
    <r>
      <t>選手のデータ</t>
    </r>
    <r>
      <rPr>
        <sz val="10"/>
        <rFont val="ＭＳ Ｐゴシック"/>
        <family val="3"/>
      </rPr>
      <t>を入力してください。</t>
    </r>
  </si>
  <si>
    <t>②</t>
  </si>
  <si>
    <r>
      <t>リレーのデータ</t>
    </r>
    <r>
      <rPr>
        <sz val="10"/>
        <rFont val="ＭＳ Ｐゴシック"/>
        <family val="3"/>
      </rPr>
      <t>を入力してください。</t>
    </r>
  </si>
  <si>
    <r>
      <t>参加者数</t>
    </r>
    <r>
      <rPr>
        <sz val="10"/>
        <rFont val="ＭＳ Ｐゴシック"/>
        <family val="3"/>
      </rPr>
      <t>、</t>
    </r>
    <r>
      <rPr>
        <sz val="10"/>
        <color indexed="10"/>
        <rFont val="ＭＳ Ｐゴシック"/>
        <family val="3"/>
      </rPr>
      <t>プロの部数</t>
    </r>
    <r>
      <rPr>
        <sz val="10"/>
        <rFont val="ＭＳ Ｐゴシック"/>
        <family val="3"/>
      </rPr>
      <t>等を入力してください。</t>
    </r>
  </si>
  <si>
    <t>④</t>
  </si>
  <si>
    <t>所属、連絡先などを入力してください。</t>
  </si>
  <si>
    <t>⑤</t>
  </si>
  <si>
    <t>⑥</t>
  </si>
  <si>
    <r>
      <t>「保存して終了」</t>
    </r>
    <r>
      <rPr>
        <sz val="10"/>
        <color indexed="10"/>
        <rFont val="ＭＳ Ｐゴシック"/>
        <family val="3"/>
      </rPr>
      <t>ボタンを押し保存</t>
    </r>
    <r>
      <rPr>
        <sz val="10"/>
        <rFont val="ＭＳ Ｐゴシック"/>
        <family val="3"/>
      </rPr>
      <t>してください。</t>
    </r>
  </si>
  <si>
    <t>フリガナ</t>
  </si>
  <si>
    <t>三鷹市陸上競技会</t>
  </si>
  <si>
    <t>都道府県</t>
  </si>
  <si>
    <t>埼玉</t>
  </si>
  <si>
    <t>神奈川</t>
  </si>
  <si>
    <t>千葉</t>
  </si>
  <si>
    <t>茨城</t>
  </si>
  <si>
    <t>栃木</t>
  </si>
  <si>
    <t>群馬</t>
  </si>
  <si>
    <t>山梨</t>
  </si>
  <si>
    <t>北海道</t>
  </si>
  <si>
    <t>青森</t>
  </si>
  <si>
    <t>岩手</t>
  </si>
  <si>
    <t>秋田</t>
  </si>
  <si>
    <t>宮城</t>
  </si>
  <si>
    <t>山形</t>
  </si>
  <si>
    <t>福島</t>
  </si>
  <si>
    <t>長野</t>
  </si>
  <si>
    <t>新潟</t>
  </si>
  <si>
    <t>富山</t>
  </si>
  <si>
    <t>石川</t>
  </si>
  <si>
    <t>福井</t>
  </si>
  <si>
    <t>静岡</t>
  </si>
  <si>
    <t>愛知</t>
  </si>
  <si>
    <t>岐阜</t>
  </si>
  <si>
    <t>三重</t>
  </si>
  <si>
    <t>滋賀</t>
  </si>
  <si>
    <t>京都</t>
  </si>
  <si>
    <t>大阪</t>
  </si>
  <si>
    <t>奈良</t>
  </si>
  <si>
    <t>和歌山</t>
  </si>
  <si>
    <t>兵庫</t>
  </si>
  <si>
    <t>鳥取</t>
  </si>
  <si>
    <t>島根</t>
  </si>
  <si>
    <t>岡山</t>
  </si>
  <si>
    <t>広島</t>
  </si>
  <si>
    <t>山口</t>
  </si>
  <si>
    <t>香川</t>
  </si>
  <si>
    <t>愛媛</t>
  </si>
  <si>
    <t>徳島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</si>
  <si>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</si>
  <si>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</si>
  <si>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</si>
  <si>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</si>
  <si>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</si>
  <si>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</si>
  <si>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</si>
  <si>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</si>
  <si>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</si>
  <si>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</si>
  <si>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登録　　陸協名</t>
  </si>
  <si>
    <t>　　　会　計</t>
  </si>
  <si>
    <t>種　目</t>
  </si>
  <si>
    <t>人数</t>
  </si>
  <si>
    <t>走高跳</t>
  </si>
  <si>
    <t>走幅跳</t>
  </si>
  <si>
    <t>砲丸投</t>
  </si>
  <si>
    <t>Ａ</t>
  </si>
  <si>
    <t>Ｂ</t>
  </si>
  <si>
    <t>Ｃ</t>
  </si>
  <si>
    <t>男</t>
  </si>
  <si>
    <t>女</t>
  </si>
  <si>
    <t>　</t>
  </si>
  <si>
    <t>　</t>
  </si>
  <si>
    <t>100m</t>
  </si>
  <si>
    <t>200m</t>
  </si>
  <si>
    <t>400m</t>
  </si>
  <si>
    <t>800m</t>
  </si>
  <si>
    <t>1500m</t>
  </si>
  <si>
    <t>5000m</t>
  </si>
  <si>
    <t>200m</t>
  </si>
  <si>
    <t>3000m</t>
  </si>
  <si>
    <t>一般 女子　申し込み用</t>
  </si>
  <si>
    <t>一般 男子　申し込み用</t>
  </si>
  <si>
    <t>第６０回　三鷹市陸上競技選手権大会　兼　第５０回三鷹市陸上競技記録会</t>
  </si>
  <si>
    <t>所属&amp;陸連</t>
  </si>
  <si>
    <t>なし</t>
  </si>
  <si>
    <t>選手</t>
  </si>
  <si>
    <t>氏　　　名</t>
  </si>
  <si>
    <t>確認用フリガナ</t>
  </si>
  <si>
    <t>番号</t>
  </si>
  <si>
    <t>公認記録の氏名と
フリガナとなります</t>
  </si>
  <si>
    <t>異なる場合は
左のセルを修正</t>
  </si>
  <si>
    <t>支部コード</t>
  </si>
  <si>
    <t>最高記録
必須入力</t>
  </si>
  <si>
    <t>4×100R</t>
  </si>
  <si>
    <t xml:space="preserve"> </t>
  </si>
  <si>
    <t xml:space="preserve"> </t>
  </si>
  <si>
    <t xml:space="preserve"> </t>
  </si>
  <si>
    <t xml:space="preserve"> </t>
  </si>
  <si>
    <t>なし</t>
  </si>
  <si>
    <r>
      <t>１種目</t>
    </r>
    <r>
      <rPr>
        <sz val="9"/>
        <color indexed="8"/>
        <rFont val="ＭＳ 明朝"/>
        <family val="1"/>
      </rPr>
      <t>（２０００円）</t>
    </r>
  </si>
  <si>
    <r>
      <t>２種目</t>
    </r>
    <r>
      <rPr>
        <sz val="9"/>
        <color indexed="8"/>
        <rFont val="ＭＳ 明朝"/>
        <family val="1"/>
      </rPr>
      <t>（３０００円）</t>
    </r>
  </si>
  <si>
    <r>
      <t>　ﾘ　ﾚｰ</t>
    </r>
    <r>
      <rPr>
        <sz val="9"/>
        <color indexed="8"/>
        <rFont val="ＭＳ 明朝"/>
        <family val="1"/>
      </rPr>
      <t>（２０００円）</t>
    </r>
  </si>
  <si>
    <r>
      <t>記録証</t>
    </r>
    <r>
      <rPr>
        <sz val="9"/>
        <color indexed="8"/>
        <rFont val="ＭＳ 明朝"/>
        <family val="1"/>
      </rPr>
      <t>（３００円）</t>
    </r>
  </si>
  <si>
    <t>⑦</t>
  </si>
  <si>
    <t>⑧</t>
  </si>
  <si>
    <r>
      <rPr>
        <sz val="10"/>
        <color indexed="10"/>
        <rFont val="ＭＳ Ｐゴシック"/>
        <family val="3"/>
      </rPr>
      <t>参加費の振込日もしくは予定日</t>
    </r>
    <r>
      <rPr>
        <sz val="10"/>
        <rFont val="ＭＳ Ｐゴシック"/>
        <family val="3"/>
      </rPr>
      <t>を入力してください。</t>
    </r>
  </si>
  <si>
    <t>⑨</t>
  </si>
  <si>
    <t>mitakarikukyo@yahoo.co.jp</t>
  </si>
  <si>
    <t>に送信してください。</t>
  </si>
  <si>
    <t>ファイルを　</t>
  </si>
  <si>
    <t>ファイルを　</t>
  </si>
  <si>
    <t>振込年月日</t>
  </si>
  <si>
    <t>振込済</t>
  </si>
  <si>
    <t>振込予定</t>
  </si>
  <si>
    <t>　</t>
  </si>
  <si>
    <t>　</t>
  </si>
  <si>
    <t>　</t>
  </si>
  <si>
    <t>　</t>
  </si>
  <si>
    <t>年齢</t>
  </si>
  <si>
    <t>年齢</t>
  </si>
  <si>
    <t>氏名</t>
  </si>
  <si>
    <t xml:space="preserve"> </t>
  </si>
  <si>
    <t>記録証希望の方は参加種目のセルの背景を黄色にしてください。</t>
  </si>
  <si>
    <t>記録証希望の方は参加種目のセルの背景を黄色にしてください。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</si>
</sst>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00000"/>
    <numFmt numFmtId="179" formatCode="00000"/>
    <numFmt numFmtId="180" formatCode="00"/>
    <numFmt numFmtId="181" formatCode="[$-411]ggge&quot;年&quot;m&quot;月&quot;d&quot;日&quot;;@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.45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b/>
      <sz val="9.4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2"/>
      <name val="ＭＳ 明朝"/>
      <family val="1"/>
    </font>
    <font>
      <b/>
      <sz val="15"/>
      <color indexed="56"/>
      <name val="ＭＳ Ｐゴシック"/>
      <family val="3"/>
    </font>
    <font>
      <b/>
      <sz val="9.45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6"/>
      <color indexed="56"/>
      <name val="ＭＳ Ｐゴシック"/>
      <family val="3"/>
    </font>
    <font>
      <sz val="9"/>
      <color indexed="8"/>
      <name val="ＭＳ 明朝"/>
      <family val="1"/>
    </font>
    <font>
      <sz val="5"/>
      <name val="ＭＳ Ｐゴシック"/>
      <family val="3"/>
    </font>
    <font>
      <sz val="10"/>
      <name val="ＭＳ Ｐ明朝"/>
      <family val="1"/>
    </font>
    <font>
      <sz val="10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45"/>
      <color indexed="10"/>
      <name val="ＭＳ 明朝"/>
      <family val="1"/>
    </font>
    <font>
      <b/>
      <sz val="11"/>
      <color indexed="22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.45"/>
      <color rgb="FFFF0000"/>
      <name val="ＭＳ 明朝"/>
      <family val="1"/>
    </font>
    <font>
      <b/>
      <sz val="11"/>
      <color theme="0" tint="-0.04997999966144562"/>
      <name val="ＭＳ Ｐゴシック"/>
      <family val="3"/>
    </font>
    <font>
      <sz val="10"/>
      <color rgb="FFFF0000"/>
      <name val="ＭＳ Ｐ明朝"/>
      <family val="1"/>
    </font>
    <font>
      <sz val="10"/>
      <color rgb="FFFF0000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/>
    </border>
    <border>
      <left style="medium">
        <color indexed="8"/>
      </left>
      <right style="thin"/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/>
      <top style="thin">
        <color indexed="8"/>
      </top>
      <bottom/>
    </border>
    <border>
      <left style="medium">
        <color indexed="8"/>
      </left>
      <right style="thin"/>
      <top style="medium">
        <color indexed="8"/>
      </top>
      <bottom/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/>
      <top/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>
        <color indexed="8"/>
      </right>
      <top style="thin">
        <color indexed="8"/>
      </top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65" fillId="32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8" fillId="0" borderId="10" xfId="62" applyFont="1" applyFill="1" applyBorder="1" applyAlignment="1" applyProtection="1">
      <alignment horizontal="center" vertical="center" shrinkToFit="1"/>
      <protection locked="0"/>
    </xf>
    <xf numFmtId="0" fontId="8" fillId="0" borderId="11" xfId="62" applyFont="1" applyFill="1" applyBorder="1" applyAlignment="1" applyProtection="1">
      <alignment horizontal="center" vertical="center" shrinkToFit="1"/>
      <protection locked="0"/>
    </xf>
    <xf numFmtId="176" fontId="9" fillId="0" borderId="12" xfId="62" applyNumberFormat="1" applyFont="1" applyFill="1" applyBorder="1" applyAlignment="1" applyProtection="1">
      <alignment horizontal="center" vertical="center"/>
      <protection locked="0"/>
    </xf>
    <xf numFmtId="0" fontId="8" fillId="0" borderId="13" xfId="62" applyFont="1" applyFill="1" applyBorder="1" applyAlignment="1" applyProtection="1">
      <alignment horizontal="center" vertical="center" shrinkToFit="1"/>
      <protection locked="0"/>
    </xf>
    <xf numFmtId="176" fontId="9" fillId="0" borderId="14" xfId="62" applyNumberFormat="1" applyFont="1" applyFill="1" applyBorder="1" applyAlignment="1" applyProtection="1">
      <alignment horizontal="center" vertical="center"/>
      <protection locked="0"/>
    </xf>
    <xf numFmtId="0" fontId="8" fillId="0" borderId="15" xfId="62" applyFont="1" applyFill="1" applyBorder="1" applyAlignment="1" applyProtection="1">
      <alignment horizontal="center" vertical="center" shrinkToFit="1"/>
      <protection locked="0"/>
    </xf>
    <xf numFmtId="176" fontId="9" fillId="0" borderId="16" xfId="62" applyNumberFormat="1" applyFont="1" applyFill="1" applyBorder="1" applyAlignment="1" applyProtection="1">
      <alignment horizontal="center" vertical="center"/>
      <protection locked="0"/>
    </xf>
    <xf numFmtId="176" fontId="9" fillId="0" borderId="17" xfId="62" applyNumberFormat="1" applyFont="1" applyFill="1" applyBorder="1" applyAlignment="1" applyProtection="1">
      <alignment horizontal="center" vertical="center"/>
      <protection locked="0"/>
    </xf>
    <xf numFmtId="176" fontId="9" fillId="0" borderId="18" xfId="62" applyNumberFormat="1" applyFont="1" applyFill="1" applyBorder="1" applyAlignment="1" applyProtection="1">
      <alignment horizontal="center" vertical="center"/>
      <protection locked="0"/>
    </xf>
    <xf numFmtId="0" fontId="8" fillId="0" borderId="19" xfId="62" applyFont="1" applyFill="1" applyBorder="1" applyAlignment="1" applyProtection="1">
      <alignment horizontal="center" vertical="center" shrinkToFit="1"/>
      <protection locked="0"/>
    </xf>
    <xf numFmtId="176" fontId="9" fillId="0" borderId="20" xfId="62" applyNumberFormat="1" applyFont="1" applyFill="1" applyBorder="1" applyAlignment="1" applyProtection="1">
      <alignment horizontal="center" vertical="center"/>
      <protection locked="0"/>
    </xf>
    <xf numFmtId="176" fontId="9" fillId="0" borderId="21" xfId="62" applyNumberFormat="1" applyFont="1" applyFill="1" applyBorder="1" applyAlignment="1" applyProtection="1">
      <alignment horizontal="center" vertical="center"/>
      <protection locked="0"/>
    </xf>
    <xf numFmtId="0" fontId="8" fillId="0" borderId="22" xfId="62" applyFont="1" applyFill="1" applyBorder="1" applyAlignment="1" applyProtection="1">
      <alignment horizontal="center" vertical="center" shrinkToFit="1"/>
      <protection locked="0"/>
    </xf>
    <xf numFmtId="0" fontId="8" fillId="0" borderId="23" xfId="62" applyFont="1" applyFill="1" applyBorder="1" applyAlignment="1" applyProtection="1">
      <alignment horizontal="center" vertical="center" shrinkToFit="1"/>
      <protection locked="0"/>
    </xf>
    <xf numFmtId="0" fontId="8" fillId="0" borderId="24" xfId="62" applyFont="1" applyFill="1" applyBorder="1" applyAlignment="1" applyProtection="1">
      <alignment horizontal="center" vertical="center" shrinkToFit="1"/>
      <protection locked="0"/>
    </xf>
    <xf numFmtId="0" fontId="8" fillId="0" borderId="25" xfId="62" applyFont="1" applyFill="1" applyBorder="1" applyAlignment="1" applyProtection="1">
      <alignment horizontal="center" vertical="center" shrinkToFit="1"/>
      <protection locked="0"/>
    </xf>
    <xf numFmtId="0" fontId="8" fillId="0" borderId="26" xfId="62" applyFont="1" applyFill="1" applyBorder="1" applyAlignment="1" applyProtection="1">
      <alignment horizontal="center" vertical="center" shrinkToFit="1"/>
      <protection locked="0"/>
    </xf>
    <xf numFmtId="176" fontId="9" fillId="0" borderId="27" xfId="62" applyNumberFormat="1" applyFont="1" applyFill="1" applyBorder="1" applyAlignment="1" applyProtection="1">
      <alignment horizontal="center" vertical="center"/>
      <protection locked="0"/>
    </xf>
    <xf numFmtId="0" fontId="8" fillId="0" borderId="28" xfId="62" applyFont="1" applyFill="1" applyBorder="1" applyAlignment="1" applyProtection="1">
      <alignment horizontal="center" vertical="center" shrinkToFit="1"/>
      <protection locked="0"/>
    </xf>
    <xf numFmtId="0" fontId="8" fillId="0" borderId="29" xfId="62" applyFont="1" applyFill="1" applyBorder="1" applyAlignment="1" applyProtection="1">
      <alignment horizontal="center" vertical="center" shrinkToFit="1"/>
      <protection locked="0"/>
    </xf>
    <xf numFmtId="0" fontId="8" fillId="0" borderId="30" xfId="62" applyFont="1" applyFill="1" applyBorder="1" applyAlignment="1" applyProtection="1">
      <alignment horizontal="center" vertical="center" shrinkToFit="1"/>
      <protection locked="0"/>
    </xf>
    <xf numFmtId="0" fontId="8" fillId="0" borderId="31" xfId="62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vertical="center"/>
      <protection/>
    </xf>
    <xf numFmtId="0" fontId="3" fillId="0" borderId="0" xfId="62" applyFill="1" applyAlignment="1" applyProtection="1">
      <alignment vertical="center"/>
      <protection/>
    </xf>
    <xf numFmtId="0" fontId="3" fillId="0" borderId="0" xfId="62" applyFont="1" applyFill="1" applyAlignment="1" applyProtection="1">
      <alignment horizontal="center" vertical="center"/>
      <protection/>
    </xf>
    <xf numFmtId="0" fontId="3" fillId="0" borderId="0" xfId="62" applyFill="1" applyAlignment="1" applyProtection="1">
      <alignment horizontal="center" vertical="center"/>
      <protection/>
    </xf>
    <xf numFmtId="0" fontId="6" fillId="0" borderId="0" xfId="62" applyFont="1" applyFill="1" applyBorder="1" applyAlignment="1" applyProtection="1">
      <alignment horizontal="left" vertical="center"/>
      <protection/>
    </xf>
    <xf numFmtId="0" fontId="3" fillId="0" borderId="32" xfId="62" applyFont="1" applyFill="1" applyBorder="1" applyAlignment="1" applyProtection="1">
      <alignment horizontal="center" vertical="center"/>
      <protection/>
    </xf>
    <xf numFmtId="0" fontId="3" fillId="0" borderId="33" xfId="62" applyFont="1" applyFill="1" applyBorder="1" applyAlignment="1" applyProtection="1">
      <alignment horizontal="center" vertical="center"/>
      <protection/>
    </xf>
    <xf numFmtId="0" fontId="3" fillId="0" borderId="33" xfId="62" applyFill="1" applyBorder="1" applyAlignment="1" applyProtection="1">
      <alignment horizontal="center" vertical="center"/>
      <protection/>
    </xf>
    <xf numFmtId="0" fontId="3" fillId="0" borderId="34" xfId="62" applyFont="1" applyFill="1" applyBorder="1" applyAlignment="1" applyProtection="1">
      <alignment horizontal="center" vertical="center"/>
      <protection/>
    </xf>
    <xf numFmtId="0" fontId="3" fillId="0" borderId="35" xfId="62" applyFont="1" applyFill="1" applyBorder="1" applyAlignment="1" applyProtection="1">
      <alignment horizontal="center" vertical="center"/>
      <protection/>
    </xf>
    <xf numFmtId="0" fontId="3" fillId="0" borderId="36" xfId="62" applyFill="1" applyBorder="1" applyAlignment="1" applyProtection="1">
      <alignment horizontal="center" vertical="center"/>
      <protection/>
    </xf>
    <xf numFmtId="0" fontId="3" fillId="0" borderId="37" xfId="62" applyFill="1" applyBorder="1" applyAlignment="1" applyProtection="1">
      <alignment horizontal="center" vertical="center"/>
      <protection/>
    </xf>
    <xf numFmtId="0" fontId="3" fillId="0" borderId="35" xfId="62" applyFill="1" applyBorder="1" applyAlignment="1" applyProtection="1">
      <alignment horizontal="center" vertical="center" shrinkToFit="1"/>
      <protection/>
    </xf>
    <xf numFmtId="0" fontId="3" fillId="0" borderId="35" xfId="62" applyFill="1" applyBorder="1" applyAlignment="1" applyProtection="1">
      <alignment horizontal="center" vertical="center"/>
      <protection/>
    </xf>
    <xf numFmtId="0" fontId="6" fillId="0" borderId="38" xfId="62" applyFont="1" applyFill="1" applyBorder="1" applyAlignment="1" applyProtection="1">
      <alignment horizontal="center" vertical="center"/>
      <protection/>
    </xf>
    <xf numFmtId="180" fontId="3" fillId="0" borderId="0" xfId="62" applyNumberFormat="1" applyFont="1" applyFill="1" applyBorder="1" applyAlignment="1" applyProtection="1">
      <alignment horizontal="center" vertical="center" shrinkToFit="1"/>
      <protection/>
    </xf>
    <xf numFmtId="0" fontId="3" fillId="0" borderId="0" xfId="62" applyFont="1" applyFill="1" applyBorder="1" applyAlignment="1" applyProtection="1">
      <alignment horizontal="center" vertical="center" shrinkToFit="1"/>
      <protection/>
    </xf>
    <xf numFmtId="178" fontId="3" fillId="0" borderId="39" xfId="62" applyNumberFormat="1" applyFont="1" applyFill="1" applyBorder="1" applyAlignment="1" applyProtection="1">
      <alignment horizontal="center" vertical="center" shrinkToFit="1"/>
      <protection/>
    </xf>
    <xf numFmtId="0" fontId="3" fillId="0" borderId="40" xfId="62" applyFont="1" applyFill="1" applyBorder="1" applyAlignment="1" applyProtection="1">
      <alignment horizontal="center" vertical="center" shrinkToFit="1"/>
      <protection/>
    </xf>
    <xf numFmtId="179" fontId="8" fillId="0" borderId="27" xfId="62" applyNumberFormat="1" applyFont="1" applyFill="1" applyBorder="1" applyAlignment="1" applyProtection="1">
      <alignment horizontal="center" vertical="center" shrinkToFit="1"/>
      <protection/>
    </xf>
    <xf numFmtId="176" fontId="8" fillId="0" borderId="40" xfId="62" applyNumberFormat="1" applyFont="1" applyFill="1" applyBorder="1" applyAlignment="1" applyProtection="1">
      <alignment horizontal="center" vertical="center" shrinkToFit="1"/>
      <protection/>
    </xf>
    <xf numFmtId="0" fontId="6" fillId="0" borderId="41" xfId="62" applyFont="1" applyFill="1" applyBorder="1" applyAlignment="1" applyProtection="1">
      <alignment horizontal="center" vertical="center"/>
      <protection/>
    </xf>
    <xf numFmtId="180" fontId="3" fillId="0" borderId="42" xfId="62" applyNumberFormat="1" applyFont="1" applyFill="1" applyBorder="1" applyAlignment="1" applyProtection="1">
      <alignment horizontal="center" vertical="center" shrinkToFit="1"/>
      <protection/>
    </xf>
    <xf numFmtId="0" fontId="3" fillId="0" borderId="42" xfId="62" applyFont="1" applyFill="1" applyBorder="1" applyAlignment="1" applyProtection="1">
      <alignment horizontal="center" vertical="center" shrinkToFit="1"/>
      <protection/>
    </xf>
    <xf numFmtId="178" fontId="3" fillId="0" borderId="43" xfId="62" applyNumberFormat="1" applyFont="1" applyFill="1" applyBorder="1" applyAlignment="1" applyProtection="1">
      <alignment horizontal="center" vertical="center" shrinkToFit="1"/>
      <protection/>
    </xf>
    <xf numFmtId="0" fontId="3" fillId="0" borderId="44" xfId="62" applyFont="1" applyFill="1" applyBorder="1" applyAlignment="1" applyProtection="1">
      <alignment horizontal="center" vertical="center" shrinkToFit="1"/>
      <protection/>
    </xf>
    <xf numFmtId="179" fontId="8" fillId="0" borderId="16" xfId="62" applyNumberFormat="1" applyFont="1" applyFill="1" applyBorder="1" applyAlignment="1" applyProtection="1">
      <alignment horizontal="center" vertical="center" shrinkToFit="1"/>
      <protection/>
    </xf>
    <xf numFmtId="176" fontId="8" fillId="0" borderId="44" xfId="62" applyNumberFormat="1" applyFont="1" applyFill="1" applyBorder="1" applyAlignment="1" applyProtection="1">
      <alignment horizontal="center" vertical="center" shrinkToFit="1"/>
      <protection/>
    </xf>
    <xf numFmtId="178" fontId="3" fillId="0" borderId="45" xfId="62" applyNumberFormat="1" applyFont="1" applyFill="1" applyBorder="1" applyAlignment="1" applyProtection="1">
      <alignment horizontal="center" vertical="center" shrinkToFit="1"/>
      <protection/>
    </xf>
    <xf numFmtId="179" fontId="8" fillId="0" borderId="18" xfId="62" applyNumberFormat="1" applyFont="1" applyFill="1" applyBorder="1" applyAlignment="1" applyProtection="1">
      <alignment horizontal="center" vertical="center" shrinkToFit="1"/>
      <protection/>
    </xf>
    <xf numFmtId="0" fontId="6" fillId="0" borderId="46" xfId="62" applyFont="1" applyFill="1" applyBorder="1" applyAlignment="1" applyProtection="1">
      <alignment horizontal="center" vertical="center"/>
      <protection/>
    </xf>
    <xf numFmtId="180" fontId="3" fillId="0" borderId="32" xfId="62" applyNumberFormat="1" applyFont="1" applyFill="1" applyBorder="1" applyAlignment="1" applyProtection="1">
      <alignment horizontal="center" vertical="center" shrinkToFit="1"/>
      <protection/>
    </xf>
    <xf numFmtId="0" fontId="3" fillId="0" borderId="32" xfId="62" applyFont="1" applyFill="1" applyBorder="1" applyAlignment="1" applyProtection="1">
      <alignment horizontal="center" vertical="center" shrinkToFit="1"/>
      <protection/>
    </xf>
    <xf numFmtId="178" fontId="3" fillId="0" borderId="47" xfId="62" applyNumberFormat="1" applyFont="1" applyFill="1" applyBorder="1" applyAlignment="1" applyProtection="1">
      <alignment horizontal="center" vertical="center" shrinkToFit="1"/>
      <protection/>
    </xf>
    <xf numFmtId="0" fontId="3" fillId="0" borderId="33" xfId="62" applyFont="1" applyFill="1" applyBorder="1" applyAlignment="1" applyProtection="1">
      <alignment horizontal="center" vertical="center" shrinkToFit="1"/>
      <protection/>
    </xf>
    <xf numFmtId="179" fontId="8" fillId="0" borderId="21" xfId="62" applyNumberFormat="1" applyFont="1" applyFill="1" applyBorder="1" applyAlignment="1" applyProtection="1">
      <alignment horizontal="center" vertical="center" shrinkToFit="1"/>
      <protection/>
    </xf>
    <xf numFmtId="176" fontId="8" fillId="0" borderId="33" xfId="62" applyNumberFormat="1" applyFont="1" applyFill="1" applyBorder="1" applyAlignment="1" applyProtection="1">
      <alignment horizontal="center" vertical="center" shrinkToFit="1"/>
      <protection/>
    </xf>
    <xf numFmtId="0" fontId="6" fillId="0" borderId="48" xfId="62" applyFont="1" applyFill="1" applyBorder="1" applyAlignment="1" applyProtection="1">
      <alignment horizontal="center" vertical="center"/>
      <protection/>
    </xf>
    <xf numFmtId="180" fontId="3" fillId="0" borderId="49" xfId="62" applyNumberFormat="1" applyFont="1" applyFill="1" applyBorder="1" applyAlignment="1" applyProtection="1">
      <alignment horizontal="center" vertical="center" shrinkToFit="1"/>
      <protection/>
    </xf>
    <xf numFmtId="0" fontId="3" fillId="0" borderId="49" xfId="62" applyFont="1" applyFill="1" applyBorder="1" applyAlignment="1" applyProtection="1">
      <alignment horizontal="center" vertical="center" shrinkToFit="1"/>
      <protection/>
    </xf>
    <xf numFmtId="0" fontId="3" fillId="0" borderId="50" xfId="62" applyFont="1" applyFill="1" applyBorder="1" applyAlignment="1" applyProtection="1">
      <alignment horizontal="center" vertical="center" shrinkToFit="1"/>
      <protection/>
    </xf>
    <xf numFmtId="176" fontId="8" fillId="0" borderId="50" xfId="62" applyNumberFormat="1" applyFont="1" applyFill="1" applyBorder="1" applyAlignment="1" applyProtection="1">
      <alignment horizontal="center" vertical="center" shrinkToFit="1"/>
      <protection/>
    </xf>
    <xf numFmtId="0" fontId="3" fillId="0" borderId="0" xfId="62" applyFill="1" applyBorder="1" applyAlignment="1" applyProtection="1">
      <alignment vertical="center"/>
      <protection/>
    </xf>
    <xf numFmtId="0" fontId="3" fillId="0" borderId="0" xfId="62" applyFill="1" applyBorder="1" applyAlignment="1" applyProtection="1">
      <alignment horizontal="center" vertical="center"/>
      <protection/>
    </xf>
    <xf numFmtId="0" fontId="8" fillId="0" borderId="51" xfId="62" applyFont="1" applyFill="1" applyBorder="1" applyAlignment="1" applyProtection="1">
      <alignment horizontal="center" vertical="center"/>
      <protection/>
    </xf>
    <xf numFmtId="177" fontId="8" fillId="0" borderId="51" xfId="62" applyNumberFormat="1" applyFont="1" applyFill="1" applyBorder="1" applyAlignment="1" applyProtection="1">
      <alignment horizontal="right" vertical="center" wrapText="1"/>
      <protection/>
    </xf>
    <xf numFmtId="0" fontId="8" fillId="0" borderId="0" xfId="62" applyFont="1" applyFill="1" applyBorder="1" applyAlignment="1" applyProtection="1">
      <alignment vertical="center" wrapText="1"/>
      <protection/>
    </xf>
    <xf numFmtId="0" fontId="7" fillId="0" borderId="0" xfId="62" applyFont="1" applyFill="1" applyBorder="1" applyAlignment="1" applyProtection="1">
      <alignment vertical="center" wrapText="1"/>
      <protection/>
    </xf>
    <xf numFmtId="0" fontId="12" fillId="0" borderId="0" xfId="62" applyFont="1" applyFill="1" applyBorder="1" applyAlignment="1" applyProtection="1">
      <alignment horizontal="center" vertical="center" shrinkToFit="1"/>
      <protection/>
    </xf>
    <xf numFmtId="0" fontId="3" fillId="0" borderId="34" xfId="62" applyFill="1" applyBorder="1" applyAlignment="1" applyProtection="1">
      <alignment horizontal="center" vertical="center"/>
      <protection/>
    </xf>
    <xf numFmtId="0" fontId="15" fillId="0" borderId="34" xfId="62" applyFont="1" applyFill="1" applyBorder="1" applyAlignment="1" applyProtection="1">
      <alignment horizontal="right" vertical="center"/>
      <protection/>
    </xf>
    <xf numFmtId="0" fontId="8" fillId="0" borderId="52" xfId="62" applyFont="1" applyFill="1" applyBorder="1" applyAlignment="1" applyProtection="1">
      <alignment horizontal="center" vertical="center" shrinkToFit="1"/>
      <protection locked="0"/>
    </xf>
    <xf numFmtId="0" fontId="8" fillId="0" borderId="53" xfId="62" applyFont="1" applyFill="1" applyBorder="1" applyAlignment="1" applyProtection="1">
      <alignment horizontal="center" vertical="center" shrinkToFit="1"/>
      <protection locked="0"/>
    </xf>
    <xf numFmtId="0" fontId="8" fillId="0" borderId="54" xfId="62" applyFont="1" applyFill="1" applyBorder="1" applyAlignment="1" applyProtection="1">
      <alignment horizontal="center" vertical="center" shrinkToFit="1"/>
      <protection locked="0"/>
    </xf>
    <xf numFmtId="0" fontId="8" fillId="0" borderId="0" xfId="62" applyFont="1" applyFill="1" applyBorder="1" applyAlignment="1" applyProtection="1">
      <alignment horizontal="center" vertical="center" shrinkToFit="1"/>
      <protection locked="0"/>
    </xf>
    <xf numFmtId="0" fontId="8" fillId="0" borderId="42" xfId="62" applyFont="1" applyFill="1" applyBorder="1" applyAlignment="1" applyProtection="1">
      <alignment horizontal="center" vertical="center" shrinkToFit="1"/>
      <protection locked="0"/>
    </xf>
    <xf numFmtId="0" fontId="8" fillId="0" borderId="55" xfId="62" applyFont="1" applyFill="1" applyBorder="1" applyAlignment="1" applyProtection="1">
      <alignment horizontal="center" vertical="center" shrinkToFit="1"/>
      <protection locked="0"/>
    </xf>
    <xf numFmtId="0" fontId="8" fillId="0" borderId="49" xfId="62" applyFont="1" applyFill="1" applyBorder="1" applyAlignment="1" applyProtection="1">
      <alignment horizontal="center" vertical="center" shrinkToFit="1"/>
      <protection locked="0"/>
    </xf>
    <xf numFmtId="58" fontId="3" fillId="0" borderId="56" xfId="62" applyNumberFormat="1" applyFill="1" applyBorder="1" applyAlignment="1" applyProtection="1">
      <alignment horizontal="center" vertical="center"/>
      <protection/>
    </xf>
    <xf numFmtId="178" fontId="3" fillId="0" borderId="0" xfId="62" applyNumberFormat="1" applyFont="1" applyFill="1" applyBorder="1" applyAlignment="1" applyProtection="1">
      <alignment horizontal="center" vertical="center" shrinkToFit="1"/>
      <protection/>
    </xf>
    <xf numFmtId="179" fontId="8" fillId="0" borderId="0" xfId="62" applyNumberFormat="1" applyFont="1" applyFill="1" applyBorder="1" applyAlignment="1" applyProtection="1">
      <alignment horizontal="center" vertical="center" shrinkToFit="1"/>
      <protection/>
    </xf>
    <xf numFmtId="176" fontId="8" fillId="0" borderId="0" xfId="62" applyNumberFormat="1" applyFont="1" applyFill="1" applyBorder="1" applyAlignment="1" applyProtection="1">
      <alignment horizontal="center" vertical="center" shrinkToFit="1"/>
      <protection/>
    </xf>
    <xf numFmtId="0" fontId="3" fillId="0" borderId="18" xfId="62" applyFont="1" applyFill="1" applyBorder="1" applyAlignment="1" applyProtection="1">
      <alignment horizontal="center" vertical="center" shrinkToFit="1"/>
      <protection/>
    </xf>
    <xf numFmtId="180" fontId="3" fillId="0" borderId="48" xfId="62" applyNumberFormat="1" applyFont="1" applyFill="1" applyBorder="1" applyAlignment="1" applyProtection="1">
      <alignment horizontal="center" vertical="center" shrinkToFit="1"/>
      <protection/>
    </xf>
    <xf numFmtId="0" fontId="0" fillId="33" borderId="0" xfId="0" applyFill="1" applyAlignment="1" applyProtection="1">
      <alignment vertical="center"/>
      <protection/>
    </xf>
    <xf numFmtId="0" fontId="3" fillId="33" borderId="0" xfId="62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horizontal="right"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3" fillId="33" borderId="0" xfId="62" applyFill="1" applyBorder="1" applyAlignment="1" applyProtection="1">
      <alignment vertical="center"/>
      <protection/>
    </xf>
    <xf numFmtId="0" fontId="3" fillId="33" borderId="0" xfId="62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3" fillId="0" borderId="57" xfId="62" applyFill="1" applyBorder="1" applyAlignment="1" applyProtection="1">
      <alignment vertical="center"/>
      <protection/>
    </xf>
    <xf numFmtId="58" fontId="3" fillId="0" borderId="58" xfId="62" applyNumberFormat="1" applyFill="1" applyBorder="1" applyAlignment="1" applyProtection="1">
      <alignment horizontal="center" vertical="center"/>
      <protection/>
    </xf>
    <xf numFmtId="0" fontId="3" fillId="0" borderId="40" xfId="62" applyFont="1" applyFill="1" applyBorder="1" applyAlignment="1" applyProtection="1">
      <alignment horizontal="center" vertical="center" shrinkToFit="1"/>
      <protection locked="0"/>
    </xf>
    <xf numFmtId="0" fontId="3" fillId="0" borderId="44" xfId="62" applyFont="1" applyFill="1" applyBorder="1" applyAlignment="1" applyProtection="1">
      <alignment horizontal="center" vertical="center" shrinkToFit="1"/>
      <protection locked="0"/>
    </xf>
    <xf numFmtId="0" fontId="3" fillId="0" borderId="33" xfId="62" applyFont="1" applyFill="1" applyBorder="1" applyAlignment="1" applyProtection="1">
      <alignment horizontal="center" vertical="center" shrinkToFit="1"/>
      <protection locked="0"/>
    </xf>
    <xf numFmtId="0" fontId="3" fillId="0" borderId="50" xfId="62" applyFont="1" applyFill="1" applyBorder="1" applyAlignment="1" applyProtection="1">
      <alignment horizontal="center" vertical="center" shrinkToFit="1"/>
      <protection locked="0"/>
    </xf>
    <xf numFmtId="0" fontId="3" fillId="0" borderId="42" xfId="62" applyFont="1" applyFill="1" applyBorder="1" applyAlignment="1" applyProtection="1">
      <alignment horizontal="center" vertical="center" shrinkToFit="1"/>
      <protection locked="0"/>
    </xf>
    <xf numFmtId="176" fontId="9" fillId="0" borderId="59" xfId="62" applyNumberFormat="1" applyFont="1" applyFill="1" applyBorder="1" applyAlignment="1" applyProtection="1">
      <alignment horizontal="center" vertical="center"/>
      <protection locked="0"/>
    </xf>
    <xf numFmtId="176" fontId="9" fillId="0" borderId="60" xfId="62" applyNumberFormat="1" applyFont="1" applyFill="1" applyBorder="1" applyAlignment="1" applyProtection="1">
      <alignment horizontal="center" vertical="center"/>
      <protection locked="0"/>
    </xf>
    <xf numFmtId="176" fontId="9" fillId="0" borderId="61" xfId="62" applyNumberFormat="1" applyFont="1" applyFill="1" applyBorder="1" applyAlignment="1" applyProtection="1">
      <alignment horizontal="center" vertical="center"/>
      <protection locked="0"/>
    </xf>
    <xf numFmtId="176" fontId="9" fillId="0" borderId="62" xfId="62" applyNumberFormat="1" applyFont="1" applyFill="1" applyBorder="1" applyAlignment="1" applyProtection="1">
      <alignment horizontal="center" vertical="center"/>
      <protection locked="0"/>
    </xf>
    <xf numFmtId="0" fontId="3" fillId="0" borderId="54" xfId="62" applyFont="1" applyFill="1" applyBorder="1" applyAlignment="1" applyProtection="1">
      <alignment horizontal="center" vertical="center"/>
      <protection/>
    </xf>
    <xf numFmtId="0" fontId="66" fillId="33" borderId="0" xfId="0" applyFont="1" applyFill="1" applyAlignment="1" applyProtection="1">
      <alignment vertical="center"/>
      <protection/>
    </xf>
    <xf numFmtId="0" fontId="18" fillId="0" borderId="0" xfId="62" applyFont="1" applyFill="1" applyAlignment="1" applyProtection="1">
      <alignment horizontal="left" vertical="center"/>
      <protection/>
    </xf>
    <xf numFmtId="0" fontId="3" fillId="0" borderId="63" xfId="62" applyFill="1" applyBorder="1" applyAlignment="1" applyProtection="1">
      <alignment horizontal="center" vertical="center"/>
      <protection/>
    </xf>
    <xf numFmtId="0" fontId="3" fillId="0" borderId="54" xfId="62" applyFont="1" applyFill="1" applyBorder="1" applyAlignment="1" applyProtection="1">
      <alignment horizontal="center" vertical="center" wrapText="1"/>
      <protection/>
    </xf>
    <xf numFmtId="0" fontId="67" fillId="0" borderId="64" xfId="62" applyFont="1" applyFill="1" applyBorder="1" applyAlignment="1" applyProtection="1">
      <alignment horizontal="center" vertical="center" wrapText="1" shrinkToFit="1"/>
      <protection/>
    </xf>
    <xf numFmtId="0" fontId="67" fillId="0" borderId="65" xfId="62" applyFont="1" applyFill="1" applyBorder="1" applyAlignment="1" applyProtection="1">
      <alignment horizontal="center" vertical="center" wrapText="1"/>
      <protection/>
    </xf>
    <xf numFmtId="0" fontId="53" fillId="33" borderId="0" xfId="43" applyFill="1" applyAlignment="1" applyProtection="1">
      <alignment vertical="center"/>
      <protection/>
    </xf>
    <xf numFmtId="0" fontId="67" fillId="0" borderId="66" xfId="62" applyFont="1" applyFill="1" applyBorder="1" applyAlignment="1" applyProtection="1">
      <alignment horizontal="center" vertical="center" wrapText="1"/>
      <protection/>
    </xf>
    <xf numFmtId="0" fontId="3" fillId="0" borderId="67" xfId="62" applyFill="1" applyBorder="1" applyAlignment="1" applyProtection="1">
      <alignment horizontal="center" vertical="center"/>
      <protection/>
    </xf>
    <xf numFmtId="0" fontId="68" fillId="33" borderId="0" xfId="0" applyFont="1" applyFill="1" applyAlignment="1" applyProtection="1">
      <alignment vertical="center"/>
      <protection/>
    </xf>
    <xf numFmtId="0" fontId="9" fillId="0" borderId="0" xfId="62" applyFont="1" applyFill="1" applyBorder="1" applyAlignment="1" applyProtection="1">
      <alignment horizontal="center" vertical="center" shrinkToFit="1"/>
      <protection locked="0"/>
    </xf>
    <xf numFmtId="0" fontId="9" fillId="0" borderId="52" xfId="62" applyFont="1" applyFill="1" applyBorder="1" applyAlignment="1" applyProtection="1">
      <alignment horizontal="center" vertical="center" shrinkToFit="1"/>
      <protection locked="0"/>
    </xf>
    <xf numFmtId="0" fontId="9" fillId="0" borderId="53" xfId="62" applyFont="1" applyFill="1" applyBorder="1" applyAlignment="1" applyProtection="1">
      <alignment horizontal="center" vertical="center" shrinkToFit="1"/>
      <protection locked="0"/>
    </xf>
    <xf numFmtId="0" fontId="9" fillId="0" borderId="40" xfId="62" applyFont="1" applyFill="1" applyBorder="1" applyAlignment="1" applyProtection="1">
      <alignment horizontal="center" vertical="center" shrinkToFit="1"/>
      <protection locked="0"/>
    </xf>
    <xf numFmtId="180" fontId="9" fillId="0" borderId="0" xfId="62" applyNumberFormat="1" applyFont="1" applyFill="1" applyBorder="1" applyAlignment="1" applyProtection="1">
      <alignment horizontal="center" vertical="center" shrinkToFit="1"/>
      <protection/>
    </xf>
    <xf numFmtId="0" fontId="9" fillId="0" borderId="0" xfId="62" applyFont="1" applyFill="1" applyBorder="1" applyAlignment="1" applyProtection="1">
      <alignment horizontal="center" vertical="center" shrinkToFit="1"/>
      <protection/>
    </xf>
    <xf numFmtId="178" fontId="9" fillId="0" borderId="39" xfId="62" applyNumberFormat="1" applyFont="1" applyFill="1" applyBorder="1" applyAlignment="1" applyProtection="1">
      <alignment horizontal="center" vertical="center" shrinkToFit="1"/>
      <protection/>
    </xf>
    <xf numFmtId="0" fontId="9" fillId="0" borderId="40" xfId="62" applyFont="1" applyFill="1" applyBorder="1" applyAlignment="1" applyProtection="1">
      <alignment horizontal="center" vertical="center" shrinkToFit="1"/>
      <protection/>
    </xf>
    <xf numFmtId="0" fontId="9" fillId="0" borderId="28" xfId="62" applyFont="1" applyFill="1" applyBorder="1" applyAlignment="1" applyProtection="1">
      <alignment horizontal="center" vertical="center" shrinkToFit="1"/>
      <protection locked="0"/>
    </xf>
    <xf numFmtId="0" fontId="9" fillId="0" borderId="68" xfId="62" applyFont="1" applyFill="1" applyBorder="1" applyAlignment="1" applyProtection="1">
      <alignment horizontal="center" vertical="center"/>
      <protection locked="0"/>
    </xf>
    <xf numFmtId="0" fontId="9" fillId="0" borderId="13" xfId="62" applyFont="1" applyFill="1" applyBorder="1" applyAlignment="1" applyProtection="1">
      <alignment horizontal="center" vertical="center" shrinkToFit="1"/>
      <protection locked="0"/>
    </xf>
    <xf numFmtId="0" fontId="9" fillId="0" borderId="42" xfId="62" applyFont="1" applyFill="1" applyBorder="1" applyAlignment="1" applyProtection="1">
      <alignment horizontal="center" vertical="center" shrinkToFit="1"/>
      <protection locked="0"/>
    </xf>
    <xf numFmtId="0" fontId="9" fillId="0" borderId="44" xfId="62" applyFont="1" applyFill="1" applyBorder="1" applyAlignment="1" applyProtection="1">
      <alignment horizontal="center" vertical="center" shrinkToFit="1"/>
      <protection locked="0"/>
    </xf>
    <xf numFmtId="180" fontId="9" fillId="0" borderId="42" xfId="62" applyNumberFormat="1" applyFont="1" applyFill="1" applyBorder="1" applyAlignment="1" applyProtection="1">
      <alignment horizontal="center" vertical="center" shrinkToFit="1"/>
      <protection/>
    </xf>
    <xf numFmtId="0" fontId="9" fillId="0" borderId="42" xfId="62" applyFont="1" applyFill="1" applyBorder="1" applyAlignment="1" applyProtection="1">
      <alignment horizontal="center" vertical="center" shrinkToFit="1"/>
      <protection/>
    </xf>
    <xf numFmtId="178" fontId="9" fillId="0" borderId="43" xfId="62" applyNumberFormat="1" applyFont="1" applyFill="1" applyBorder="1" applyAlignment="1" applyProtection="1">
      <alignment horizontal="center" vertical="center" shrinkToFit="1"/>
      <protection/>
    </xf>
    <xf numFmtId="0" fontId="9" fillId="0" borderId="44" xfId="62" applyFont="1" applyFill="1" applyBorder="1" applyAlignment="1" applyProtection="1">
      <alignment horizontal="center" vertical="center" shrinkToFit="1"/>
      <protection/>
    </xf>
    <xf numFmtId="0" fontId="9" fillId="0" borderId="29" xfId="62" applyFont="1" applyFill="1" applyBorder="1" applyAlignment="1" applyProtection="1">
      <alignment horizontal="center" vertical="center" shrinkToFit="1"/>
      <protection locked="0"/>
    </xf>
    <xf numFmtId="0" fontId="9" fillId="0" borderId="69" xfId="62" applyFont="1" applyFill="1" applyBorder="1" applyAlignment="1" applyProtection="1">
      <alignment horizontal="center" vertical="center" shrinkToFit="1"/>
      <protection locked="0"/>
    </xf>
    <xf numFmtId="0" fontId="9" fillId="0" borderId="15" xfId="62" applyFont="1" applyFill="1" applyBorder="1" applyAlignment="1" applyProtection="1">
      <alignment horizontal="center" vertical="center" shrinkToFit="1"/>
      <protection locked="0"/>
    </xf>
    <xf numFmtId="0" fontId="9" fillId="0" borderId="55" xfId="62" applyFont="1" applyFill="1" applyBorder="1" applyAlignment="1" applyProtection="1">
      <alignment horizontal="center" vertical="center" shrinkToFit="1"/>
      <protection locked="0"/>
    </xf>
    <xf numFmtId="178" fontId="9" fillId="0" borderId="45" xfId="62" applyNumberFormat="1" applyFont="1" applyFill="1" applyBorder="1" applyAlignment="1" applyProtection="1">
      <alignment horizontal="center" vertical="center" shrinkToFit="1"/>
      <protection/>
    </xf>
    <xf numFmtId="0" fontId="9" fillId="0" borderId="70" xfId="62" applyFont="1" applyFill="1" applyBorder="1" applyAlignment="1" applyProtection="1">
      <alignment horizontal="center" vertical="center" shrinkToFit="1"/>
      <protection locked="0"/>
    </xf>
    <xf numFmtId="0" fontId="9" fillId="0" borderId="19" xfId="62" applyFont="1" applyFill="1" applyBorder="1" applyAlignment="1" applyProtection="1">
      <alignment horizontal="center" vertical="center" shrinkToFit="1"/>
      <protection locked="0"/>
    </xf>
    <xf numFmtId="0" fontId="9" fillId="0" borderId="54" xfId="62" applyFont="1" applyFill="1" applyBorder="1" applyAlignment="1" applyProtection="1">
      <alignment horizontal="center" vertical="center" shrinkToFit="1"/>
      <protection locked="0"/>
    </xf>
    <xf numFmtId="0" fontId="9" fillId="0" borderId="33" xfId="62" applyFont="1" applyFill="1" applyBorder="1" applyAlignment="1" applyProtection="1">
      <alignment horizontal="center" vertical="center" shrinkToFit="1"/>
      <protection locked="0"/>
    </xf>
    <xf numFmtId="180" fontId="9" fillId="0" borderId="32" xfId="62" applyNumberFormat="1" applyFont="1" applyFill="1" applyBorder="1" applyAlignment="1" applyProtection="1">
      <alignment horizontal="center" vertical="center" shrinkToFit="1"/>
      <protection/>
    </xf>
    <xf numFmtId="0" fontId="9" fillId="0" borderId="32" xfId="62" applyFont="1" applyFill="1" applyBorder="1" applyAlignment="1" applyProtection="1">
      <alignment horizontal="center" vertical="center" shrinkToFit="1"/>
      <protection/>
    </xf>
    <xf numFmtId="178" fontId="9" fillId="0" borderId="47" xfId="62" applyNumberFormat="1" applyFont="1" applyFill="1" applyBorder="1" applyAlignment="1" applyProtection="1">
      <alignment horizontal="center" vertical="center" shrinkToFit="1"/>
      <protection/>
    </xf>
    <xf numFmtId="0" fontId="9" fillId="0" borderId="33" xfId="62" applyFont="1" applyFill="1" applyBorder="1" applyAlignment="1" applyProtection="1">
      <alignment horizontal="center" vertical="center" shrinkToFit="1"/>
      <protection/>
    </xf>
    <xf numFmtId="0" fontId="9" fillId="0" borderId="30" xfId="62" applyFont="1" applyFill="1" applyBorder="1" applyAlignment="1" applyProtection="1">
      <alignment horizontal="center" vertical="center" shrinkToFit="1"/>
      <protection locked="0"/>
    </xf>
    <xf numFmtId="0" fontId="9" fillId="0" borderId="68" xfId="62" applyFont="1" applyFill="1" applyBorder="1" applyAlignment="1" applyProtection="1">
      <alignment horizontal="center" vertical="center" shrinkToFit="1"/>
      <protection locked="0"/>
    </xf>
    <xf numFmtId="0" fontId="9" fillId="0" borderId="22" xfId="62" applyFont="1" applyFill="1" applyBorder="1" applyAlignment="1" applyProtection="1">
      <alignment horizontal="center" vertical="center" shrinkToFit="1"/>
      <protection locked="0"/>
    </xf>
    <xf numFmtId="0" fontId="9" fillId="0" borderId="71" xfId="62" applyFont="1" applyFill="1" applyBorder="1" applyAlignment="1" applyProtection="1">
      <alignment horizontal="center" vertical="center" shrinkToFit="1"/>
      <protection locked="0"/>
    </xf>
    <xf numFmtId="0" fontId="9" fillId="0" borderId="31" xfId="62" applyFont="1" applyFill="1" applyBorder="1" applyAlignment="1" applyProtection="1">
      <alignment horizontal="center" vertical="center" shrinkToFit="1"/>
      <protection locked="0"/>
    </xf>
    <xf numFmtId="0" fontId="9" fillId="0" borderId="49" xfId="62" applyFont="1" applyFill="1" applyBorder="1" applyAlignment="1" applyProtection="1">
      <alignment horizontal="center" vertical="center" shrinkToFit="1"/>
      <protection locked="0"/>
    </xf>
    <xf numFmtId="0" fontId="9" fillId="0" borderId="10" xfId="62" applyFont="1" applyFill="1" applyBorder="1" applyAlignment="1" applyProtection="1">
      <alignment horizontal="center" vertical="center" shrinkToFit="1"/>
      <protection locked="0"/>
    </xf>
    <xf numFmtId="180" fontId="9" fillId="0" borderId="49" xfId="62" applyNumberFormat="1" applyFont="1" applyFill="1" applyBorder="1" applyAlignment="1" applyProtection="1">
      <alignment horizontal="center" vertical="center" shrinkToFit="1"/>
      <protection/>
    </xf>
    <xf numFmtId="0" fontId="9" fillId="0" borderId="49" xfId="62" applyFont="1" applyFill="1" applyBorder="1" applyAlignment="1" applyProtection="1">
      <alignment horizontal="center" vertical="center" shrinkToFit="1"/>
      <protection/>
    </xf>
    <xf numFmtId="0" fontId="9" fillId="0" borderId="50" xfId="62" applyFont="1" applyFill="1" applyBorder="1" applyAlignment="1" applyProtection="1">
      <alignment horizontal="center" vertical="center" shrinkToFit="1"/>
      <protection/>
    </xf>
    <xf numFmtId="0" fontId="9" fillId="0" borderId="50" xfId="62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Alignment="1">
      <alignment shrinkToFit="1"/>
    </xf>
    <xf numFmtId="180" fontId="26" fillId="0" borderId="0" xfId="0" applyNumberFormat="1" applyFont="1" applyFill="1" applyAlignment="1">
      <alignment shrinkToFit="1"/>
    </xf>
    <xf numFmtId="0" fontId="26" fillId="0" borderId="0" xfId="0" applyFont="1" applyFill="1" applyAlignment="1">
      <alignment vertical="center" shrinkToFit="1"/>
    </xf>
    <xf numFmtId="180" fontId="26" fillId="0" borderId="0" xfId="0" applyNumberFormat="1" applyFont="1" applyFill="1" applyAlignment="1">
      <alignment vertical="center" shrinkToFit="1"/>
    </xf>
    <xf numFmtId="0" fontId="26" fillId="0" borderId="72" xfId="0" applyFont="1" applyFill="1" applyBorder="1" applyAlignment="1">
      <alignment shrinkToFit="1"/>
    </xf>
    <xf numFmtId="180" fontId="26" fillId="0" borderId="72" xfId="0" applyNumberFormat="1" applyFont="1" applyFill="1" applyBorder="1" applyAlignment="1">
      <alignment shrinkToFit="1"/>
    </xf>
    <xf numFmtId="0" fontId="26" fillId="0" borderId="0" xfId="0" applyFont="1" applyFill="1" applyBorder="1" applyAlignment="1">
      <alignment vertical="center" shrinkToFit="1"/>
    </xf>
    <xf numFmtId="180" fontId="26" fillId="0" borderId="0" xfId="0" applyNumberFormat="1" applyFont="1" applyFill="1" applyBorder="1" applyAlignment="1">
      <alignment vertical="center" shrinkToFit="1"/>
    </xf>
    <xf numFmtId="0" fontId="26" fillId="0" borderId="57" xfId="0" applyFont="1" applyFill="1" applyBorder="1" applyAlignment="1">
      <alignment vertical="center" shrinkToFit="1"/>
    </xf>
    <xf numFmtId="180" fontId="26" fillId="0" borderId="57" xfId="0" applyNumberFormat="1" applyFont="1" applyFill="1" applyBorder="1" applyAlignment="1">
      <alignment vertical="center" shrinkToFit="1"/>
    </xf>
    <xf numFmtId="0" fontId="26" fillId="0" borderId="73" xfId="0" applyFont="1" applyFill="1" applyBorder="1" applyAlignment="1">
      <alignment shrinkToFit="1"/>
    </xf>
    <xf numFmtId="178" fontId="26" fillId="0" borderId="72" xfId="0" applyNumberFormat="1" applyFont="1" applyFill="1" applyBorder="1" applyAlignment="1">
      <alignment shrinkToFit="1"/>
    </xf>
    <xf numFmtId="179" fontId="26" fillId="0" borderId="72" xfId="0" applyNumberFormat="1" applyFont="1" applyFill="1" applyBorder="1" applyAlignment="1">
      <alignment shrinkToFit="1"/>
    </xf>
    <xf numFmtId="0" fontId="26" fillId="0" borderId="72" xfId="0" applyFont="1" applyFill="1" applyBorder="1" applyAlignment="1">
      <alignment vertical="center" shrinkToFit="1"/>
    </xf>
    <xf numFmtId="0" fontId="69" fillId="0" borderId="74" xfId="0" applyFont="1" applyFill="1" applyBorder="1" applyAlignment="1">
      <alignment horizontal="center" shrinkToFit="1"/>
    </xf>
    <xf numFmtId="0" fontId="26" fillId="0" borderId="75" xfId="0" applyFont="1" applyFill="1" applyBorder="1" applyAlignment="1">
      <alignment vertical="center" shrinkToFit="1"/>
    </xf>
    <xf numFmtId="178" fontId="26" fillId="0" borderId="0" xfId="0" applyNumberFormat="1" applyFont="1" applyFill="1" applyBorder="1" applyAlignment="1">
      <alignment vertical="center" shrinkToFit="1"/>
    </xf>
    <xf numFmtId="0" fontId="26" fillId="0" borderId="76" xfId="0" applyFont="1" applyFill="1" applyBorder="1" applyAlignment="1">
      <alignment vertical="center" shrinkToFit="1"/>
    </xf>
    <xf numFmtId="178" fontId="26" fillId="0" borderId="0" xfId="0" applyNumberFormat="1" applyFont="1" applyFill="1" applyAlignment="1">
      <alignment vertical="center" shrinkToFit="1"/>
    </xf>
    <xf numFmtId="0" fontId="26" fillId="0" borderId="77" xfId="0" applyFont="1" applyFill="1" applyBorder="1" applyAlignment="1">
      <alignment vertical="center" shrinkToFit="1"/>
    </xf>
    <xf numFmtId="178" fontId="26" fillId="0" borderId="57" xfId="0" applyNumberFormat="1" applyFont="1" applyFill="1" applyBorder="1" applyAlignment="1">
      <alignment vertical="center" shrinkToFit="1"/>
    </xf>
    <xf numFmtId="0" fontId="26" fillId="0" borderId="78" xfId="0" applyFont="1" applyFill="1" applyBorder="1" applyAlignment="1">
      <alignment vertical="center" shrinkToFit="1"/>
    </xf>
    <xf numFmtId="179" fontId="26" fillId="0" borderId="0" xfId="0" applyNumberFormat="1" applyFont="1" applyFill="1" applyAlignment="1">
      <alignment vertical="center" shrinkToFit="1"/>
    </xf>
    <xf numFmtId="0" fontId="27" fillId="0" borderId="72" xfId="0" applyFont="1" applyFill="1" applyBorder="1" applyAlignment="1">
      <alignment vertical="center" wrapText="1" shrinkToFit="1"/>
    </xf>
    <xf numFmtId="178" fontId="26" fillId="0" borderId="0" xfId="0" applyNumberFormat="1" applyFont="1" applyFill="1" applyAlignment="1">
      <alignment shrinkToFit="1"/>
    </xf>
    <xf numFmtId="179" fontId="26" fillId="0" borderId="0" xfId="0" applyNumberFormat="1" applyFont="1" applyFill="1" applyAlignment="1">
      <alignment shrinkToFit="1"/>
    </xf>
    <xf numFmtId="0" fontId="69" fillId="0" borderId="0" xfId="0" applyFont="1" applyFill="1" applyAlignment="1">
      <alignment horizontal="center" shrinkToFit="1"/>
    </xf>
    <xf numFmtId="0" fontId="0" fillId="0" borderId="0" xfId="0" applyFill="1" applyAlignment="1" applyProtection="1">
      <alignment horizontal="center" vertical="center"/>
      <protection/>
    </xf>
    <xf numFmtId="176" fontId="3" fillId="0" borderId="34" xfId="62" applyNumberFormat="1" applyFill="1" applyBorder="1" applyAlignment="1" applyProtection="1">
      <alignment horizontal="center" vertical="center"/>
      <protection/>
    </xf>
    <xf numFmtId="0" fontId="70" fillId="0" borderId="64" xfId="0" applyFont="1" applyFill="1" applyBorder="1" applyAlignment="1" applyProtection="1">
      <alignment horizontal="center" vertical="center" wrapText="1"/>
      <protection/>
    </xf>
    <xf numFmtId="0" fontId="8" fillId="0" borderId="0" xfId="62" applyFont="1" applyFill="1" applyBorder="1" applyAlignment="1" applyProtection="1">
      <alignment horizontal="center" vertical="center" shrinkToFit="1"/>
      <protection/>
    </xf>
    <xf numFmtId="0" fontId="3" fillId="0" borderId="53" xfId="62" applyFont="1" applyFill="1" applyBorder="1" applyAlignment="1" applyProtection="1">
      <alignment horizontal="center" vertical="center" shrinkToFit="1"/>
      <protection/>
    </xf>
    <xf numFmtId="0" fontId="0" fillId="33" borderId="0" xfId="0" applyFill="1" applyAlignment="1" applyProtection="1">
      <alignment vertical="center"/>
      <protection/>
    </xf>
    <xf numFmtId="179" fontId="0" fillId="33" borderId="0" xfId="0" applyNumberForma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3" fillId="0" borderId="54" xfId="62" applyFont="1" applyFill="1" applyBorder="1" applyAlignment="1" applyProtection="1">
      <alignment horizontal="center" vertical="center" shrinkToFit="1"/>
      <protection/>
    </xf>
    <xf numFmtId="0" fontId="3" fillId="0" borderId="10" xfId="62" applyFont="1" applyFill="1" applyBorder="1" applyAlignment="1" applyProtection="1">
      <alignment horizontal="center" vertical="center" shrinkToFit="1"/>
      <protection/>
    </xf>
    <xf numFmtId="0" fontId="3" fillId="0" borderId="52" xfId="62" applyFont="1" applyFill="1" applyBorder="1" applyAlignment="1" applyProtection="1">
      <alignment horizontal="center" vertical="center" shrinkToFit="1"/>
      <protection/>
    </xf>
    <xf numFmtId="176" fontId="9" fillId="0" borderId="0" xfId="62" applyNumberFormat="1" applyFont="1" applyFill="1" applyBorder="1" applyAlignment="1" applyProtection="1">
      <alignment horizontal="center" vertical="center"/>
      <protection/>
    </xf>
    <xf numFmtId="0" fontId="8" fillId="0" borderId="79" xfId="62" applyFont="1" applyFill="1" applyBorder="1" applyAlignment="1" applyProtection="1">
      <alignment horizontal="center" vertical="center" shrinkToFit="1"/>
      <protection/>
    </xf>
    <xf numFmtId="0" fontId="3" fillId="0" borderId="80" xfId="62" applyFont="1" applyFill="1" applyBorder="1" applyAlignment="1" applyProtection="1">
      <alignment horizontal="center" vertical="center"/>
      <protection locked="0"/>
    </xf>
    <xf numFmtId="0" fontId="3" fillId="0" borderId="51" xfId="62" applyFont="1" applyFill="1" applyBorder="1" applyAlignment="1" applyProtection="1">
      <alignment horizontal="center" vertical="center"/>
      <protection locked="0"/>
    </xf>
    <xf numFmtId="0" fontId="3" fillId="0" borderId="81" xfId="62" applyFont="1" applyFill="1" applyBorder="1" applyAlignment="1" applyProtection="1">
      <alignment horizontal="center" vertical="center"/>
      <protection locked="0"/>
    </xf>
    <xf numFmtId="179" fontId="8" fillId="0" borderId="39" xfId="62" applyNumberFormat="1" applyFont="1" applyFill="1" applyBorder="1" applyAlignment="1" applyProtection="1">
      <alignment horizontal="center" vertical="center" shrinkToFit="1"/>
      <protection locked="0"/>
    </xf>
    <xf numFmtId="179" fontId="8" fillId="0" borderId="82" xfId="62" applyNumberFormat="1" applyFont="1" applyFill="1" applyBorder="1" applyAlignment="1" applyProtection="1">
      <alignment horizontal="center" vertical="center" shrinkToFit="1"/>
      <protection locked="0"/>
    </xf>
    <xf numFmtId="179" fontId="8" fillId="0" borderId="43" xfId="62" applyNumberFormat="1" applyFont="1" applyFill="1" applyBorder="1" applyAlignment="1" applyProtection="1">
      <alignment horizontal="center" vertical="center" shrinkToFit="1"/>
      <protection locked="0"/>
    </xf>
    <xf numFmtId="179" fontId="8" fillId="0" borderId="83" xfId="62" applyNumberFormat="1" applyFont="1" applyFill="1" applyBorder="1" applyAlignment="1" applyProtection="1">
      <alignment horizontal="center" vertical="center" shrinkToFit="1"/>
      <protection locked="0"/>
    </xf>
    <xf numFmtId="179" fontId="8" fillId="0" borderId="45" xfId="62" applyNumberFormat="1" applyFont="1" applyFill="1" applyBorder="1" applyAlignment="1" applyProtection="1">
      <alignment horizontal="center" vertical="center" shrinkToFit="1"/>
      <protection locked="0"/>
    </xf>
    <xf numFmtId="179" fontId="8" fillId="0" borderId="84" xfId="62" applyNumberFormat="1" applyFont="1" applyFill="1" applyBorder="1" applyAlignment="1" applyProtection="1">
      <alignment horizontal="center" vertical="center" shrinkToFit="1"/>
      <protection locked="0"/>
    </xf>
    <xf numFmtId="179" fontId="8" fillId="0" borderId="47" xfId="62" applyNumberFormat="1" applyFont="1" applyFill="1" applyBorder="1" applyAlignment="1" applyProtection="1">
      <alignment horizontal="center" vertical="center" shrinkToFit="1"/>
      <protection locked="0"/>
    </xf>
    <xf numFmtId="179" fontId="8" fillId="0" borderId="85" xfId="62" applyNumberFormat="1" applyFont="1" applyFill="1" applyBorder="1" applyAlignment="1" applyProtection="1">
      <alignment horizontal="center" vertical="center" shrinkToFit="1"/>
      <protection locked="0"/>
    </xf>
    <xf numFmtId="177" fontId="8" fillId="0" borderId="51" xfId="62" applyNumberFormat="1" applyFont="1" applyFill="1" applyBorder="1" applyAlignment="1" applyProtection="1">
      <alignment horizontal="right" vertical="center" wrapText="1"/>
      <protection locked="0"/>
    </xf>
    <xf numFmtId="181" fontId="8" fillId="0" borderId="86" xfId="62" applyNumberFormat="1" applyFont="1" applyFill="1" applyBorder="1" applyAlignment="1" applyProtection="1">
      <alignment vertical="center" wrapText="1"/>
      <protection locked="0"/>
    </xf>
    <xf numFmtId="0" fontId="0" fillId="0" borderId="87" xfId="0" applyBorder="1" applyAlignment="1" applyProtection="1">
      <alignment vertical="center"/>
      <protection locked="0"/>
    </xf>
    <xf numFmtId="0" fontId="9" fillId="0" borderId="52" xfId="62" applyFont="1" applyFill="1" applyBorder="1" applyAlignment="1" applyProtection="1">
      <alignment horizontal="center" vertical="center" shrinkToFit="1"/>
      <protection/>
    </xf>
    <xf numFmtId="0" fontId="9" fillId="0" borderId="53" xfId="62" applyFont="1" applyFill="1" applyBorder="1" applyAlignment="1" applyProtection="1">
      <alignment horizontal="center" vertical="center" shrinkToFit="1"/>
      <protection/>
    </xf>
    <xf numFmtId="0" fontId="9" fillId="0" borderId="54" xfId="62" applyFont="1" applyFill="1" applyBorder="1" applyAlignment="1" applyProtection="1">
      <alignment horizontal="center" vertical="center" shrinkToFit="1"/>
      <protection/>
    </xf>
    <xf numFmtId="0" fontId="9" fillId="0" borderId="10" xfId="62" applyFont="1" applyFill="1" applyBorder="1" applyAlignment="1" applyProtection="1">
      <alignment horizontal="center" vertical="center" shrinkToFit="1"/>
      <protection/>
    </xf>
    <xf numFmtId="0" fontId="9" fillId="0" borderId="80" xfId="62" applyFont="1" applyFill="1" applyBorder="1" applyAlignment="1" applyProtection="1">
      <alignment horizontal="center" vertical="center"/>
      <protection locked="0"/>
    </xf>
    <xf numFmtId="0" fontId="9" fillId="0" borderId="51" xfId="62" applyFont="1" applyFill="1" applyBorder="1" applyAlignment="1" applyProtection="1">
      <alignment horizontal="center" vertical="center"/>
      <protection locked="0"/>
    </xf>
    <xf numFmtId="0" fontId="9" fillId="0" borderId="81" xfId="62" applyFont="1" applyFill="1" applyBorder="1" applyAlignment="1" applyProtection="1">
      <alignment horizontal="center" vertical="center"/>
      <protection locked="0"/>
    </xf>
    <xf numFmtId="179" fontId="9" fillId="0" borderId="39" xfId="62" applyNumberFormat="1" applyFont="1" applyFill="1" applyBorder="1" applyAlignment="1" applyProtection="1">
      <alignment horizontal="center" vertical="center" shrinkToFit="1"/>
      <protection locked="0"/>
    </xf>
    <xf numFmtId="179" fontId="9" fillId="0" borderId="82" xfId="62" applyNumberFormat="1" applyFont="1" applyFill="1" applyBorder="1" applyAlignment="1" applyProtection="1">
      <alignment horizontal="center" vertical="center" shrinkToFit="1"/>
      <protection locked="0"/>
    </xf>
    <xf numFmtId="179" fontId="9" fillId="0" borderId="43" xfId="62" applyNumberFormat="1" applyFont="1" applyFill="1" applyBorder="1" applyAlignment="1" applyProtection="1">
      <alignment horizontal="center" vertical="center" shrinkToFit="1"/>
      <protection locked="0"/>
    </xf>
    <xf numFmtId="179" fontId="9" fillId="0" borderId="83" xfId="62" applyNumberFormat="1" applyFont="1" applyFill="1" applyBorder="1" applyAlignment="1" applyProtection="1">
      <alignment horizontal="center" vertical="center" shrinkToFit="1"/>
      <protection locked="0"/>
    </xf>
    <xf numFmtId="179" fontId="9" fillId="0" borderId="45" xfId="62" applyNumberFormat="1" applyFont="1" applyFill="1" applyBorder="1" applyAlignment="1" applyProtection="1">
      <alignment horizontal="center" vertical="center" shrinkToFit="1"/>
      <protection locked="0"/>
    </xf>
    <xf numFmtId="179" fontId="9" fillId="0" borderId="84" xfId="62" applyNumberFormat="1" applyFont="1" applyFill="1" applyBorder="1" applyAlignment="1" applyProtection="1">
      <alignment horizontal="center" vertical="center" shrinkToFit="1"/>
      <protection locked="0"/>
    </xf>
    <xf numFmtId="179" fontId="9" fillId="0" borderId="47" xfId="62" applyNumberFormat="1" applyFont="1" applyFill="1" applyBorder="1" applyAlignment="1" applyProtection="1">
      <alignment horizontal="center" vertical="center" shrinkToFit="1"/>
      <protection locked="0"/>
    </xf>
    <xf numFmtId="179" fontId="9" fillId="0" borderId="85" xfId="62" applyNumberFormat="1" applyFont="1" applyFill="1" applyBorder="1" applyAlignment="1" applyProtection="1">
      <alignment horizontal="center" vertical="center" shrinkToFit="1"/>
      <protection locked="0"/>
    </xf>
    <xf numFmtId="177" fontId="8" fillId="0" borderId="51" xfId="62" applyNumberFormat="1" applyFont="1" applyFill="1" applyBorder="1" applyAlignment="1" applyProtection="1">
      <alignment horizontal="center" vertical="center" wrapText="1"/>
      <protection locked="0"/>
    </xf>
    <xf numFmtId="181" fontId="8" fillId="0" borderId="86" xfId="62" applyNumberFormat="1" applyFont="1" applyFill="1" applyBorder="1" applyAlignment="1" applyProtection="1">
      <alignment horizontal="center" vertical="center" wrapText="1"/>
      <protection locked="0"/>
    </xf>
    <xf numFmtId="0" fontId="9" fillId="0" borderId="88" xfId="62" applyFont="1" applyFill="1" applyBorder="1" applyAlignment="1" applyProtection="1">
      <alignment horizontal="center" vertical="center" shrinkToFit="1"/>
      <protection locked="0"/>
    </xf>
    <xf numFmtId="0" fontId="9" fillId="0" borderId="89" xfId="62" applyFont="1" applyFill="1" applyBorder="1" applyAlignment="1" applyProtection="1">
      <alignment horizontal="center" vertical="center" shrinkToFit="1"/>
      <protection locked="0"/>
    </xf>
    <xf numFmtId="0" fontId="9" fillId="0" borderId="89" xfId="62" applyFont="1" applyFill="1" applyBorder="1" applyAlignment="1" applyProtection="1">
      <alignment horizontal="center" vertical="center" shrinkToFit="1"/>
      <protection/>
    </xf>
    <xf numFmtId="0" fontId="8" fillId="0" borderId="11" xfId="62" applyFont="1" applyFill="1" applyBorder="1" applyAlignment="1" applyProtection="1">
      <alignment horizontal="center" vertical="center" shrinkToFit="1"/>
      <protection locked="0"/>
    </xf>
    <xf numFmtId="0" fontId="8" fillId="0" borderId="86" xfId="62" applyFont="1" applyFill="1" applyBorder="1" applyAlignment="1" applyProtection="1">
      <alignment horizontal="center" vertical="center"/>
      <protection/>
    </xf>
    <xf numFmtId="0" fontId="8" fillId="0" borderId="11" xfId="62" applyFont="1" applyFill="1" applyBorder="1" applyAlignment="1" applyProtection="1">
      <alignment horizontal="center" vertical="center"/>
      <protection/>
    </xf>
    <xf numFmtId="0" fontId="8" fillId="0" borderId="87" xfId="62" applyFont="1" applyFill="1" applyBorder="1" applyAlignment="1" applyProtection="1">
      <alignment horizontal="center" vertical="center"/>
      <protection/>
    </xf>
    <xf numFmtId="0" fontId="9" fillId="0" borderId="11" xfId="62" applyFont="1" applyFill="1" applyBorder="1" applyAlignment="1" applyProtection="1">
      <alignment vertical="center"/>
      <protection/>
    </xf>
    <xf numFmtId="0" fontId="9" fillId="0" borderId="58" xfId="62" applyFont="1" applyFill="1" applyBorder="1" applyAlignment="1" applyProtection="1">
      <alignment vertical="center"/>
      <protection/>
    </xf>
    <xf numFmtId="0" fontId="0" fillId="0" borderId="86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87" xfId="0" applyFill="1" applyBorder="1" applyAlignment="1" applyProtection="1">
      <alignment horizontal="center" vertical="center"/>
      <protection/>
    </xf>
    <xf numFmtId="0" fontId="71" fillId="0" borderId="86" xfId="62" applyFont="1" applyFill="1" applyBorder="1" applyAlignment="1" applyProtection="1">
      <alignment horizontal="center" vertical="center"/>
      <protection/>
    </xf>
    <xf numFmtId="0" fontId="72" fillId="0" borderId="11" xfId="0" applyFont="1" applyFill="1" applyBorder="1" applyAlignment="1" applyProtection="1">
      <alignment horizontal="center" vertical="center"/>
      <protection/>
    </xf>
    <xf numFmtId="0" fontId="72" fillId="0" borderId="87" xfId="0" applyFont="1" applyFill="1" applyBorder="1" applyAlignment="1" applyProtection="1">
      <alignment horizontal="center" vertical="center"/>
      <protection/>
    </xf>
    <xf numFmtId="0" fontId="2" fillId="0" borderId="58" xfId="62" applyFont="1" applyFill="1" applyBorder="1" applyAlignment="1" applyProtection="1">
      <alignment horizontal="center" vertical="center" shrinkToFit="1"/>
      <protection locked="0"/>
    </xf>
    <xf numFmtId="0" fontId="0" fillId="0" borderId="58" xfId="0" applyFill="1" applyBorder="1" applyAlignment="1" applyProtection="1">
      <alignment horizontal="center" vertical="center" shrinkToFit="1"/>
      <protection locked="0"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ill="1" applyBorder="1" applyAlignment="1" applyProtection="1">
      <alignment horizontal="center" vertical="center"/>
      <protection/>
    </xf>
    <xf numFmtId="0" fontId="8" fillId="0" borderId="79" xfId="62" applyFont="1" applyFill="1" applyBorder="1" applyAlignment="1" applyProtection="1">
      <alignment horizontal="center" vertical="center" shrinkToFit="1"/>
      <protection/>
    </xf>
    <xf numFmtId="0" fontId="9" fillId="0" borderId="79" xfId="62" applyFont="1" applyFill="1" applyBorder="1" applyAlignment="1" applyProtection="1">
      <alignment vertical="center"/>
      <protection/>
    </xf>
    <xf numFmtId="0" fontId="3" fillId="0" borderId="11" xfId="62" applyFont="1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3" fillId="0" borderId="86" xfId="62" applyFont="1" applyFill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right" vertical="center"/>
      <protection/>
    </xf>
    <xf numFmtId="0" fontId="0" fillId="0" borderId="87" xfId="0" applyBorder="1" applyAlignment="1" applyProtection="1">
      <alignment horizontal="right" vertical="center"/>
      <protection/>
    </xf>
    <xf numFmtId="0" fontId="20" fillId="0" borderId="0" xfId="62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6" fillId="0" borderId="46" xfId="62" applyFont="1" applyFill="1" applyBorder="1" applyAlignment="1" applyProtection="1">
      <alignment vertical="center"/>
      <protection/>
    </xf>
    <xf numFmtId="0" fontId="6" fillId="0" borderId="90" xfId="62" applyFont="1" applyFill="1" applyBorder="1" applyAlignment="1" applyProtection="1">
      <alignment horizontal="center" vertical="center"/>
      <protection/>
    </xf>
    <xf numFmtId="0" fontId="3" fillId="0" borderId="91" xfId="62" applyFill="1" applyBorder="1" applyAlignment="1" applyProtection="1">
      <alignment horizontal="center" vertical="center"/>
      <protection/>
    </xf>
    <xf numFmtId="0" fontId="3" fillId="0" borderId="92" xfId="62" applyFill="1" applyBorder="1" applyAlignment="1" applyProtection="1">
      <alignment vertical="center"/>
      <protection/>
    </xf>
    <xf numFmtId="0" fontId="3" fillId="0" borderId="93" xfId="62" applyFont="1" applyFill="1" applyBorder="1" applyAlignment="1" applyProtection="1">
      <alignment vertical="center" wrapText="1"/>
      <protection/>
    </xf>
    <xf numFmtId="0" fontId="0" fillId="0" borderId="94" xfId="0" applyFont="1" applyFill="1" applyBorder="1" applyAlignment="1" applyProtection="1">
      <alignment vertical="center" wrapText="1"/>
      <protection/>
    </xf>
    <xf numFmtId="0" fontId="3" fillId="0" borderId="95" xfId="62" applyFill="1" applyBorder="1" applyAlignment="1" applyProtection="1">
      <alignment horizontal="center" vertical="center"/>
      <protection/>
    </xf>
    <xf numFmtId="0" fontId="3" fillId="0" borderId="63" xfId="62" applyFill="1" applyBorder="1" applyAlignment="1" applyProtection="1">
      <alignment horizontal="center" vertical="center"/>
      <protection/>
    </xf>
    <xf numFmtId="0" fontId="3" fillId="0" borderId="96" xfId="62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dxfs count="7">
    <dxf>
      <font>
        <color indexed="8"/>
      </font>
      <fill>
        <patternFill>
          <bgColor indexed="15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000000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takarikukyo@yahoo.co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takarikukyo@yahoo.co.jp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5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L18" sqref="L18"/>
    </sheetView>
  </sheetViews>
  <sheetFormatPr defaultColWidth="9.00390625" defaultRowHeight="13.5"/>
  <cols>
    <col min="1" max="1" width="3.50390625" style="87" customWidth="1"/>
    <col min="2" max="2" width="7.625" style="87" customWidth="1"/>
    <col min="3" max="3" width="5.625" style="87" customWidth="1"/>
    <col min="4" max="4" width="17.125" style="87" customWidth="1"/>
    <col min="5" max="5" width="13.25390625" style="87" customWidth="1"/>
    <col min="6" max="6" width="5.875" style="87" customWidth="1"/>
    <col min="7" max="7" width="9.375" style="87" hidden="1" customWidth="1"/>
    <col min="8" max="8" width="0.12890625" style="87" customWidth="1"/>
    <col min="9" max="9" width="4.625" style="87" hidden="1" customWidth="1"/>
    <col min="10" max="10" width="5.875" style="87" hidden="1" customWidth="1"/>
    <col min="11" max="11" width="5.50390625" style="87" hidden="1" customWidth="1"/>
    <col min="12" max="12" width="11.50390625" style="87" customWidth="1"/>
    <col min="13" max="13" width="1.25" style="87" hidden="1" customWidth="1"/>
    <col min="14" max="14" width="8.25390625" style="87" customWidth="1"/>
    <col min="15" max="15" width="12.00390625" style="87" customWidth="1"/>
    <col min="16" max="16" width="12.375" style="87" hidden="1" customWidth="1"/>
    <col min="17" max="17" width="8.50390625" style="87" customWidth="1"/>
    <col min="18" max="18" width="6.75390625" style="87" customWidth="1"/>
    <col min="19" max="19" width="1.4921875" style="87" hidden="1" customWidth="1"/>
    <col min="20" max="20" width="1.875" style="87" hidden="1" customWidth="1"/>
    <col min="21" max="21" width="0.875" style="87" customWidth="1"/>
    <col min="22" max="22" width="5.875" style="87" customWidth="1"/>
    <col min="23" max="23" width="9.125" style="87" customWidth="1"/>
    <col min="24" max="26" width="21.875" style="87" customWidth="1"/>
    <col min="27" max="29" width="10.625" style="87" customWidth="1"/>
    <col min="30" max="30" width="9.00390625" style="87" customWidth="1"/>
    <col min="31" max="31" width="11.00390625" style="87" customWidth="1"/>
    <col min="32" max="16384" width="9.00390625" style="87" customWidth="1"/>
  </cols>
  <sheetData>
    <row r="1" spans="1:20" ht="19.5" customHeight="1">
      <c r="A1" s="113" t="s">
        <v>121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20" ht="18" customHeight="1">
      <c r="A2" s="24" t="s">
        <v>0</v>
      </c>
      <c r="B2" s="24"/>
      <c r="C2" s="24" t="s">
        <v>162</v>
      </c>
      <c r="D2" s="24"/>
      <c r="E2" s="24"/>
      <c r="F2" s="24"/>
      <c r="G2" s="24"/>
      <c r="H2" s="24"/>
      <c r="I2" s="24"/>
      <c r="J2" s="25"/>
      <c r="K2" s="25"/>
      <c r="L2" s="23"/>
      <c r="M2" s="25"/>
      <c r="N2" s="260" t="s">
        <v>120</v>
      </c>
      <c r="O2" s="261"/>
      <c r="P2" s="261"/>
      <c r="Q2" s="261"/>
      <c r="R2" s="27"/>
      <c r="S2" s="27"/>
      <c r="T2" s="27"/>
    </row>
    <row r="3" spans="1:24" ht="14.25" thickBot="1">
      <c r="A3" s="24"/>
      <c r="B3" s="100"/>
      <c r="C3" s="24"/>
      <c r="D3" s="24"/>
      <c r="E3" s="24"/>
      <c r="F3" s="24"/>
      <c r="G3" s="24"/>
      <c r="H3" s="24"/>
      <c r="I3" s="24"/>
      <c r="J3" s="24"/>
      <c r="K3" s="24"/>
      <c r="L3" s="72"/>
      <c r="M3" s="72"/>
      <c r="N3" s="73"/>
      <c r="O3" s="191"/>
      <c r="P3" s="191"/>
      <c r="Q3" s="72" t="s">
        <v>48</v>
      </c>
      <c r="R3" s="73"/>
      <c r="S3" s="73"/>
      <c r="T3" s="73"/>
      <c r="W3" s="89"/>
      <c r="X3" s="89"/>
    </row>
    <row r="4" spans="1:24" ht="15" customHeight="1" thickBot="1">
      <c r="A4" s="262" t="s">
        <v>1</v>
      </c>
      <c r="B4" s="266" t="s">
        <v>97</v>
      </c>
      <c r="C4" s="28" t="s">
        <v>124</v>
      </c>
      <c r="D4" s="111" t="s">
        <v>125</v>
      </c>
      <c r="E4" s="115" t="s">
        <v>126</v>
      </c>
      <c r="F4" s="264" t="s">
        <v>158</v>
      </c>
      <c r="G4" s="28"/>
      <c r="H4" s="28"/>
      <c r="I4" s="28"/>
      <c r="J4" s="28"/>
      <c r="K4" s="29"/>
      <c r="L4" s="268" t="s">
        <v>2</v>
      </c>
      <c r="M4" s="269"/>
      <c r="N4" s="269"/>
      <c r="O4" s="269"/>
      <c r="P4" s="269"/>
      <c r="Q4" s="269"/>
      <c r="R4" s="270"/>
      <c r="S4" s="30"/>
      <c r="T4" s="30"/>
      <c r="X4" s="121" t="s">
        <v>32</v>
      </c>
    </row>
    <row r="5" spans="1:20" ht="28.5" customHeight="1" thickBot="1">
      <c r="A5" s="263"/>
      <c r="B5" s="267"/>
      <c r="C5" s="31" t="s">
        <v>127</v>
      </c>
      <c r="D5" s="116" t="s">
        <v>128</v>
      </c>
      <c r="E5" s="192" t="s">
        <v>129</v>
      </c>
      <c r="F5" s="265"/>
      <c r="G5" s="31" t="s">
        <v>130</v>
      </c>
      <c r="H5" s="31" t="s">
        <v>5</v>
      </c>
      <c r="I5" s="31" t="s">
        <v>26</v>
      </c>
      <c r="J5" s="31" t="s">
        <v>9</v>
      </c>
      <c r="K5" s="32" t="s">
        <v>12</v>
      </c>
      <c r="L5" s="33" t="s">
        <v>3</v>
      </c>
      <c r="M5" s="114" t="s">
        <v>25</v>
      </c>
      <c r="N5" s="119" t="s">
        <v>131</v>
      </c>
      <c r="O5" s="120" t="s">
        <v>3</v>
      </c>
      <c r="P5" s="114" t="s">
        <v>25</v>
      </c>
      <c r="Q5" s="117" t="s">
        <v>131</v>
      </c>
      <c r="R5" s="34" t="s">
        <v>132</v>
      </c>
      <c r="S5" s="35" t="s">
        <v>25</v>
      </c>
      <c r="T5" s="36"/>
    </row>
    <row r="6" spans="1:35" ht="18" customHeight="1">
      <c r="A6" s="37">
        <v>1</v>
      </c>
      <c r="B6" s="221"/>
      <c r="C6" s="122"/>
      <c r="D6" s="123"/>
      <c r="E6" s="218">
        <f aca="true" t="shared" si="0" ref="E6:E15">PHONETIC(D6)</f>
      </c>
      <c r="F6" s="125"/>
      <c r="G6" s="126"/>
      <c r="H6" s="127">
        <f aca="true" t="shared" si="1" ref="H6:H12">$O$38</f>
        <v>0</v>
      </c>
      <c r="I6" s="128"/>
      <c r="J6" s="127"/>
      <c r="K6" s="129" t="s">
        <v>107</v>
      </c>
      <c r="L6" s="130"/>
      <c r="M6" s="224"/>
      <c r="N6" s="107" t="s">
        <v>160</v>
      </c>
      <c r="O6" s="131"/>
      <c r="P6" s="225"/>
      <c r="Q6" s="18"/>
      <c r="R6" s="132"/>
      <c r="S6" s="42">
        <f aca="true" t="shared" si="2" ref="S6:S35">IF(R6="","",VLOOKUP(R6,$AE$24:$AF$29,2,FALSE))</f>
      </c>
      <c r="T6" s="43">
        <f>IF(R6="低学年",IF($O$3="","",$O$3),IF(R6="共通",IF(#REF!="","",#REF!),""))</f>
      </c>
      <c r="AA6" s="195"/>
      <c r="AB6" s="196"/>
      <c r="AE6" s="87" t="s">
        <v>4</v>
      </c>
      <c r="AF6" s="87" t="s">
        <v>25</v>
      </c>
      <c r="AI6" s="87">
        <f aca="true" t="shared" si="3" ref="AI6:AI35">IF(AND(L6="",O6=""),0,1)</f>
        <v>0</v>
      </c>
    </row>
    <row r="7" spans="1:35" ht="18" customHeight="1">
      <c r="A7" s="44">
        <v>2</v>
      </c>
      <c r="B7" s="222"/>
      <c r="C7" s="133"/>
      <c r="D7" s="124"/>
      <c r="E7" s="218">
        <f t="shared" si="0"/>
      </c>
      <c r="F7" s="134"/>
      <c r="G7" s="135"/>
      <c r="H7" s="136">
        <f t="shared" si="1"/>
        <v>0</v>
      </c>
      <c r="I7" s="137"/>
      <c r="J7" s="136"/>
      <c r="K7" s="138" t="s">
        <v>107</v>
      </c>
      <c r="L7" s="139"/>
      <c r="M7" s="226"/>
      <c r="N7" s="108"/>
      <c r="O7" s="140"/>
      <c r="P7" s="227"/>
      <c r="Q7" s="7"/>
      <c r="R7" s="141"/>
      <c r="S7" s="49">
        <f t="shared" si="2"/>
      </c>
      <c r="T7" s="50">
        <f>IF(R7="低学年",IF($O$3="","",$O$3),IF(R7="共通",IF(#REF!="","",#REF!),""))</f>
      </c>
      <c r="V7" s="89" t="s">
        <v>17</v>
      </c>
      <c r="W7" s="90" t="s">
        <v>15</v>
      </c>
      <c r="AA7" s="87" t="s">
        <v>49</v>
      </c>
      <c r="AB7" s="87" t="s">
        <v>25</v>
      </c>
      <c r="AD7" s="87" t="s">
        <v>110</v>
      </c>
      <c r="AE7" s="195" t="s">
        <v>111</v>
      </c>
      <c r="AF7" s="196">
        <v>201</v>
      </c>
      <c r="AI7" s="87">
        <f t="shared" si="3"/>
        <v>0</v>
      </c>
    </row>
    <row r="8" spans="1:35" ht="18" customHeight="1">
      <c r="A8" s="44">
        <v>3</v>
      </c>
      <c r="B8" s="222"/>
      <c r="C8" s="133"/>
      <c r="D8" s="124"/>
      <c r="E8" s="218">
        <f t="shared" si="0"/>
      </c>
      <c r="F8" s="134"/>
      <c r="G8" s="135"/>
      <c r="H8" s="136">
        <f t="shared" si="1"/>
        <v>0</v>
      </c>
      <c r="I8" s="137"/>
      <c r="J8" s="136"/>
      <c r="K8" s="138" t="s">
        <v>107</v>
      </c>
      <c r="L8" s="139"/>
      <c r="M8" s="226"/>
      <c r="N8" s="108"/>
      <c r="O8" s="140"/>
      <c r="P8" s="227"/>
      <c r="Q8" s="7"/>
      <c r="R8" s="141"/>
      <c r="S8" s="49">
        <f t="shared" si="2"/>
      </c>
      <c r="T8" s="50">
        <f>IF(R8="低学年",IF($O$3="","",$O$3),IF(R8="共通",IF(#REF!="","",#REF!),""))</f>
      </c>
      <c r="W8" s="90" t="s">
        <v>16</v>
      </c>
      <c r="AA8" s="195" t="s">
        <v>96</v>
      </c>
      <c r="AB8" s="196">
        <v>201</v>
      </c>
      <c r="AD8" s="87">
        <f aca="true" ca="1" t="shared" si="4" ref="AD8:AD17">RAND()</f>
        <v>0.34350279012052665</v>
      </c>
      <c r="AE8" s="195" t="s">
        <v>112</v>
      </c>
      <c r="AF8" s="196">
        <v>202</v>
      </c>
      <c r="AI8" s="87">
        <f t="shared" si="3"/>
        <v>0</v>
      </c>
    </row>
    <row r="9" spans="1:35" ht="18" customHeight="1">
      <c r="A9" s="44">
        <v>4</v>
      </c>
      <c r="B9" s="222"/>
      <c r="C9" s="133"/>
      <c r="D9" s="124"/>
      <c r="E9" s="218">
        <f t="shared" si="0"/>
      </c>
      <c r="F9" s="134"/>
      <c r="G9" s="135"/>
      <c r="H9" s="136">
        <f t="shared" si="1"/>
        <v>0</v>
      </c>
      <c r="I9" s="137"/>
      <c r="J9" s="136"/>
      <c r="K9" s="138" t="s">
        <v>107</v>
      </c>
      <c r="L9" s="139"/>
      <c r="M9" s="226"/>
      <c r="N9" s="108"/>
      <c r="O9" s="140"/>
      <c r="P9" s="227"/>
      <c r="Q9" s="7"/>
      <c r="R9" s="141"/>
      <c r="S9" s="49">
        <f t="shared" si="2"/>
      </c>
      <c r="T9" s="50">
        <f>IF(R9="低学年",IF($O$3="","",$O$3),IF(R9="共通",IF(#REF!="","",#REF!),""))</f>
      </c>
      <c r="W9" s="91" t="s">
        <v>31</v>
      </c>
      <c r="AA9" s="195" t="s">
        <v>50</v>
      </c>
      <c r="AB9" s="196">
        <v>202</v>
      </c>
      <c r="AD9" s="87">
        <f ca="1" t="shared" si="4"/>
        <v>0.9533845688271916</v>
      </c>
      <c r="AE9" s="195" t="s">
        <v>113</v>
      </c>
      <c r="AF9" s="196">
        <v>203</v>
      </c>
      <c r="AI9" s="87">
        <f t="shared" si="3"/>
        <v>0</v>
      </c>
    </row>
    <row r="10" spans="1:35" ht="18" customHeight="1" thickBot="1">
      <c r="A10" s="44">
        <v>5</v>
      </c>
      <c r="B10" s="223"/>
      <c r="C10" s="234"/>
      <c r="D10" s="235"/>
      <c r="E10" s="236">
        <f t="shared" si="0"/>
      </c>
      <c r="F10" s="134"/>
      <c r="G10" s="135"/>
      <c r="H10" s="136">
        <f t="shared" si="1"/>
        <v>0</v>
      </c>
      <c r="I10" s="143"/>
      <c r="J10" s="136"/>
      <c r="K10" s="138" t="s">
        <v>107</v>
      </c>
      <c r="L10" s="139"/>
      <c r="M10" s="228"/>
      <c r="N10" s="109"/>
      <c r="O10" s="144"/>
      <c r="P10" s="229"/>
      <c r="Q10" s="9"/>
      <c r="R10" s="145"/>
      <c r="S10" s="52">
        <f t="shared" si="2"/>
      </c>
      <c r="T10" s="50">
        <f>IF(R10="低学年",IF($O$3="","",$O$3),IF(R10="共通",IF(#REF!="","",#REF!),""))</f>
      </c>
      <c r="V10" s="92" t="s">
        <v>18</v>
      </c>
      <c r="W10" s="93"/>
      <c r="AA10" s="195" t="s">
        <v>51</v>
      </c>
      <c r="AB10" s="196">
        <v>203</v>
      </c>
      <c r="AD10" s="87">
        <f ca="1" t="shared" si="4"/>
        <v>0.8952408991323095</v>
      </c>
      <c r="AE10" s="195" t="s">
        <v>114</v>
      </c>
      <c r="AF10" s="196">
        <v>300</v>
      </c>
      <c r="AI10" s="87">
        <f t="shared" si="3"/>
        <v>0</v>
      </c>
    </row>
    <row r="11" spans="1:35" ht="18" customHeight="1">
      <c r="A11" s="53">
        <v>6</v>
      </c>
      <c r="B11" s="221"/>
      <c r="C11" s="122"/>
      <c r="D11" s="123"/>
      <c r="E11" s="217">
        <f t="shared" si="0"/>
      </c>
      <c r="F11" s="147"/>
      <c r="G11" s="148"/>
      <c r="H11" s="149">
        <f t="shared" si="1"/>
        <v>0</v>
      </c>
      <c r="I11" s="150"/>
      <c r="J11" s="149"/>
      <c r="K11" s="151" t="s">
        <v>107</v>
      </c>
      <c r="L11" s="152"/>
      <c r="M11" s="230"/>
      <c r="N11" s="110"/>
      <c r="O11" s="153"/>
      <c r="P11" s="231"/>
      <c r="Q11" s="12"/>
      <c r="R11" s="154"/>
      <c r="S11" s="58">
        <f t="shared" si="2"/>
      </c>
      <c r="T11" s="59">
        <f>IF(R11="低学年",IF($O$3="","",$O$3),IF(R11="共通",IF(#REF!="","",#REF!),""))</f>
      </c>
      <c r="V11" s="94" t="s">
        <v>37</v>
      </c>
      <c r="W11" s="95" t="s">
        <v>38</v>
      </c>
      <c r="AA11" s="195" t="s">
        <v>52</v>
      </c>
      <c r="AB11" s="196">
        <v>300</v>
      </c>
      <c r="AD11" s="87">
        <f ca="1" t="shared" si="4"/>
        <v>0.8973849900895572</v>
      </c>
      <c r="AE11" s="195" t="s">
        <v>115</v>
      </c>
      <c r="AF11" s="196">
        <v>500</v>
      </c>
      <c r="AI11" s="87">
        <f t="shared" si="3"/>
        <v>0</v>
      </c>
    </row>
    <row r="12" spans="1:35" ht="18" customHeight="1">
      <c r="A12" s="44">
        <v>7</v>
      </c>
      <c r="B12" s="222"/>
      <c r="C12" s="133"/>
      <c r="D12" s="124"/>
      <c r="E12" s="218">
        <f t="shared" si="0"/>
      </c>
      <c r="F12" s="134"/>
      <c r="G12" s="135"/>
      <c r="H12" s="136">
        <f t="shared" si="1"/>
        <v>0</v>
      </c>
      <c r="I12" s="137"/>
      <c r="J12" s="136"/>
      <c r="K12" s="138" t="s">
        <v>107</v>
      </c>
      <c r="L12" s="139"/>
      <c r="M12" s="226"/>
      <c r="N12" s="108"/>
      <c r="O12" s="140"/>
      <c r="P12" s="227"/>
      <c r="Q12" s="7"/>
      <c r="R12" s="141"/>
      <c r="S12" s="49">
        <f t="shared" si="2"/>
      </c>
      <c r="T12" s="50">
        <f>IF(R12="低学年",IF($O$3="","",$O$3),IF(R12="共通",IF(#REF!="","",#REF!),""))</f>
      </c>
      <c r="V12" s="94" t="s">
        <v>39</v>
      </c>
      <c r="W12" s="95" t="s">
        <v>40</v>
      </c>
      <c r="AA12" s="195" t="s">
        <v>53</v>
      </c>
      <c r="AB12" s="196">
        <v>600</v>
      </c>
      <c r="AD12" s="87">
        <f ca="1" t="shared" si="4"/>
        <v>0.949297760667091</v>
      </c>
      <c r="AE12" s="197" t="s">
        <v>116</v>
      </c>
      <c r="AF12" s="196">
        <v>600</v>
      </c>
      <c r="AI12" s="87">
        <f t="shared" si="3"/>
        <v>0</v>
      </c>
    </row>
    <row r="13" spans="1:35" ht="18" customHeight="1">
      <c r="A13" s="44">
        <v>8</v>
      </c>
      <c r="B13" s="222"/>
      <c r="C13" s="133"/>
      <c r="D13" s="124"/>
      <c r="E13" s="218">
        <f t="shared" si="0"/>
      </c>
      <c r="F13" s="134"/>
      <c r="G13" s="135"/>
      <c r="H13" s="136">
        <f aca="true" t="shared" si="5" ref="H13:H35">$O$38</f>
        <v>0</v>
      </c>
      <c r="I13" s="137"/>
      <c r="J13" s="136"/>
      <c r="K13" s="138" t="s">
        <v>107</v>
      </c>
      <c r="L13" s="139"/>
      <c r="M13" s="226"/>
      <c r="N13" s="108"/>
      <c r="O13" s="140"/>
      <c r="P13" s="227"/>
      <c r="Q13" s="7" t="s">
        <v>160</v>
      </c>
      <c r="R13" s="141"/>
      <c r="S13" s="49">
        <f t="shared" si="2"/>
      </c>
      <c r="T13" s="50">
        <f>IF(R13="低学年",IF($O$3="","",$O$3),IF(R13="共通",IF(#REF!="","",#REF!),""))</f>
      </c>
      <c r="V13" s="94" t="s">
        <v>19</v>
      </c>
      <c r="W13" s="95" t="s">
        <v>41</v>
      </c>
      <c r="AA13" s="195" t="s">
        <v>54</v>
      </c>
      <c r="AB13" s="196">
        <v>800</v>
      </c>
      <c r="AD13" s="87">
        <f ca="1" t="shared" si="4"/>
        <v>0.7298506413448511</v>
      </c>
      <c r="AE13" s="197" t="s">
        <v>133</v>
      </c>
      <c r="AF13" s="196">
        <v>800</v>
      </c>
      <c r="AI13" s="87">
        <f t="shared" si="3"/>
        <v>0</v>
      </c>
    </row>
    <row r="14" spans="1:35" ht="18" customHeight="1">
      <c r="A14" s="44">
        <v>9</v>
      </c>
      <c r="B14" s="222"/>
      <c r="C14" s="133"/>
      <c r="D14" s="124"/>
      <c r="E14" s="218">
        <f t="shared" si="0"/>
      </c>
      <c r="F14" s="134"/>
      <c r="G14" s="135"/>
      <c r="H14" s="136">
        <f t="shared" si="5"/>
        <v>0</v>
      </c>
      <c r="I14" s="137"/>
      <c r="J14" s="136"/>
      <c r="K14" s="138" t="s">
        <v>107</v>
      </c>
      <c r="L14" s="139"/>
      <c r="M14" s="226"/>
      <c r="N14" s="108"/>
      <c r="O14" s="140"/>
      <c r="P14" s="227"/>
      <c r="Q14" s="7"/>
      <c r="R14" s="141"/>
      <c r="S14" s="49">
        <f t="shared" si="2"/>
      </c>
      <c r="T14" s="50">
        <f>IF(R14="低学年",IF($O$3="","",$O$3),IF(R14="共通",IF(#REF!="","",#REF!),""))</f>
      </c>
      <c r="V14" s="94" t="s">
        <v>42</v>
      </c>
      <c r="W14" s="92" t="s">
        <v>43</v>
      </c>
      <c r="AA14" s="195" t="s">
        <v>55</v>
      </c>
      <c r="AB14" s="196">
        <v>4200</v>
      </c>
      <c r="AD14" s="87">
        <f ca="1" t="shared" si="4"/>
        <v>0.3690925194847374</v>
      </c>
      <c r="AE14" s="197" t="s">
        <v>101</v>
      </c>
      <c r="AF14" s="196">
        <v>801</v>
      </c>
      <c r="AI14" s="87">
        <f t="shared" si="3"/>
        <v>0</v>
      </c>
    </row>
    <row r="15" spans="1:35" ht="18" customHeight="1" thickBot="1">
      <c r="A15" s="44">
        <v>10</v>
      </c>
      <c r="B15" s="223"/>
      <c r="C15" s="142"/>
      <c r="D15" s="124"/>
      <c r="E15" s="218">
        <f t="shared" si="0"/>
      </c>
      <c r="F15" s="155"/>
      <c r="G15" s="135"/>
      <c r="H15" s="136">
        <f t="shared" si="5"/>
        <v>0</v>
      </c>
      <c r="I15" s="143"/>
      <c r="J15" s="136"/>
      <c r="K15" s="136" t="s">
        <v>107</v>
      </c>
      <c r="L15" s="156"/>
      <c r="M15" s="228"/>
      <c r="N15" s="109"/>
      <c r="O15" s="144"/>
      <c r="P15" s="229"/>
      <c r="Q15" s="9"/>
      <c r="R15" s="145"/>
      <c r="S15" s="52">
        <f t="shared" si="2"/>
      </c>
      <c r="T15" s="50">
        <f>IF(R15="低学年",IF($O$3="","",$O$3),IF(R15="共通",IF(#REF!="","",#REF!),""))</f>
      </c>
      <c r="V15" s="94" t="s">
        <v>44</v>
      </c>
      <c r="W15" s="92" t="s">
        <v>33</v>
      </c>
      <c r="AA15" s="195" t="s">
        <v>56</v>
      </c>
      <c r="AB15" s="196">
        <v>7100</v>
      </c>
      <c r="AD15" s="87">
        <f ca="1" t="shared" si="4"/>
        <v>0.2596540033966578</v>
      </c>
      <c r="AE15" s="197" t="s">
        <v>102</v>
      </c>
      <c r="AF15" s="196">
        <v>1000</v>
      </c>
      <c r="AI15" s="87">
        <f t="shared" si="3"/>
        <v>0</v>
      </c>
    </row>
    <row r="16" spans="1:35" ht="18" customHeight="1">
      <c r="A16" s="53">
        <v>11</v>
      </c>
      <c r="B16" s="221"/>
      <c r="C16" s="122"/>
      <c r="D16" s="146"/>
      <c r="E16" s="219">
        <f aca="true" t="shared" si="6" ref="E16:E35">PHONETIC(D16)</f>
      </c>
      <c r="F16" s="125"/>
      <c r="G16" s="148"/>
      <c r="H16" s="149">
        <f t="shared" si="5"/>
        <v>0</v>
      </c>
      <c r="I16" s="150"/>
      <c r="J16" s="149"/>
      <c r="K16" s="151" t="s">
        <v>107</v>
      </c>
      <c r="L16" s="130"/>
      <c r="M16" s="230"/>
      <c r="N16" s="110"/>
      <c r="O16" s="153"/>
      <c r="P16" s="231"/>
      <c r="Q16" s="12"/>
      <c r="R16" s="154"/>
      <c r="S16" s="58">
        <f t="shared" si="2"/>
      </c>
      <c r="T16" s="59">
        <f>IF(R16="低学年",IF($O$3="","",$O$3),IF(R16="共通",IF(#REF!="","",#REF!),""))</f>
      </c>
      <c r="V16" s="94" t="s">
        <v>45</v>
      </c>
      <c r="W16" s="92" t="s">
        <v>34</v>
      </c>
      <c r="AA16" s="195" t="s">
        <v>57</v>
      </c>
      <c r="AB16" s="196">
        <v>7300</v>
      </c>
      <c r="AD16" s="87">
        <f ca="1" t="shared" si="4"/>
        <v>0.6363661872649865</v>
      </c>
      <c r="AE16" s="195" t="s">
        <v>103</v>
      </c>
      <c r="AF16" s="196">
        <v>3400</v>
      </c>
      <c r="AI16" s="87">
        <f t="shared" si="3"/>
        <v>0</v>
      </c>
    </row>
    <row r="17" spans="1:35" ht="18" customHeight="1">
      <c r="A17" s="44">
        <v>12</v>
      </c>
      <c r="B17" s="222"/>
      <c r="C17" s="133"/>
      <c r="D17" s="124"/>
      <c r="E17" s="218">
        <f t="shared" si="6"/>
      </c>
      <c r="F17" s="134"/>
      <c r="G17" s="135"/>
      <c r="H17" s="136">
        <f t="shared" si="5"/>
        <v>0</v>
      </c>
      <c r="I17" s="137"/>
      <c r="J17" s="136"/>
      <c r="K17" s="138" t="s">
        <v>107</v>
      </c>
      <c r="L17" s="139"/>
      <c r="M17" s="226"/>
      <c r="N17" s="108"/>
      <c r="O17" s="140"/>
      <c r="P17" s="227"/>
      <c r="Q17" s="7"/>
      <c r="R17" s="141"/>
      <c r="S17" s="49">
        <f t="shared" si="2"/>
      </c>
      <c r="T17" s="50">
        <f>IF(R17="低学年",IF($O$3="","",$O$3),IF(R17="共通",IF(#REF!="","",#REF!),""))</f>
      </c>
      <c r="V17" s="94" t="s">
        <v>142</v>
      </c>
      <c r="W17" s="92" t="s">
        <v>144</v>
      </c>
      <c r="AA17" s="195" t="s">
        <v>58</v>
      </c>
      <c r="AB17" s="196">
        <v>7301</v>
      </c>
      <c r="AD17" s="87">
        <f ca="1" t="shared" si="4"/>
        <v>0.002584984923459377</v>
      </c>
      <c r="AE17" s="87" t="s">
        <v>134</v>
      </c>
      <c r="AF17" s="196">
        <v>7100</v>
      </c>
      <c r="AI17" s="87">
        <f t="shared" si="3"/>
        <v>0</v>
      </c>
    </row>
    <row r="18" spans="1:35" ht="18" customHeight="1">
      <c r="A18" s="44">
        <v>13</v>
      </c>
      <c r="B18" s="222"/>
      <c r="C18" s="133"/>
      <c r="D18" s="124"/>
      <c r="E18" s="218">
        <f t="shared" si="6"/>
      </c>
      <c r="F18" s="134"/>
      <c r="G18" s="135">
        <f>IF($C18="","",VLOOKUP((((INT(($C18-1)/2))*2)+1),#REF!,6,FALSE))</f>
      </c>
      <c r="H18" s="136">
        <f t="shared" si="5"/>
        <v>0</v>
      </c>
      <c r="I18" s="137"/>
      <c r="J18" s="136"/>
      <c r="K18" s="138" t="s">
        <v>107</v>
      </c>
      <c r="L18" s="139"/>
      <c r="M18" s="226">
        <f aca="true" t="shared" si="7" ref="M18:M35">IF(L18="","",VLOOKUP(L18,$AE$7:$AF$21,2,FALSE))</f>
      </c>
      <c r="N18" s="108"/>
      <c r="O18" s="140"/>
      <c r="P18" s="227">
        <f aca="true" t="shared" si="8" ref="P18:P35">IF(O18="","",VLOOKUP(O18,$AE$7:$AF$21,2,FALSE))</f>
      </c>
      <c r="Q18" s="7"/>
      <c r="R18" s="141"/>
      <c r="S18" s="49">
        <f t="shared" si="2"/>
      </c>
      <c r="T18" s="50">
        <f>IF(R18="低学年",IF($O$3="","",$O$3),IF(R18="共通",IF(#REF!="","",#REF!),""))</f>
      </c>
      <c r="V18" s="94" t="s">
        <v>143</v>
      </c>
      <c r="W18" s="92" t="s">
        <v>46</v>
      </c>
      <c r="AA18" s="195" t="s">
        <v>59</v>
      </c>
      <c r="AB18" s="196">
        <v>8500</v>
      </c>
      <c r="AE18" s="87" t="s">
        <v>134</v>
      </c>
      <c r="AF18" s="196">
        <v>7200</v>
      </c>
      <c r="AI18" s="87">
        <f t="shared" si="3"/>
        <v>0</v>
      </c>
    </row>
    <row r="19" spans="1:35" ht="18" customHeight="1">
      <c r="A19" s="44">
        <v>14</v>
      </c>
      <c r="B19" s="222"/>
      <c r="C19" s="133"/>
      <c r="D19" s="124"/>
      <c r="E19" s="218">
        <f t="shared" si="6"/>
      </c>
      <c r="F19" s="134"/>
      <c r="G19" s="135">
        <f>IF($C19="","",VLOOKUP((((INT(($C19-1)/2))*2)+1),#REF!,6,FALSE))</f>
      </c>
      <c r="H19" s="136">
        <f t="shared" si="5"/>
        <v>0</v>
      </c>
      <c r="I19" s="137"/>
      <c r="J19" s="136"/>
      <c r="K19" s="138" t="s">
        <v>107</v>
      </c>
      <c r="L19" s="139"/>
      <c r="M19" s="226">
        <f t="shared" si="7"/>
      </c>
      <c r="N19" s="108"/>
      <c r="O19" s="140"/>
      <c r="P19" s="227">
        <f t="shared" si="8"/>
      </c>
      <c r="Q19" s="7"/>
      <c r="R19" s="141"/>
      <c r="S19" s="49">
        <f t="shared" si="2"/>
      </c>
      <c r="T19" s="50">
        <f>IF(R19="低学年",IF($O$3="","",$O$3),IF(R19="共通",IF(#REF!="","",#REF!),""))</f>
      </c>
      <c r="V19" s="94" t="s">
        <v>145</v>
      </c>
      <c r="W19" s="195" t="s">
        <v>148</v>
      </c>
      <c r="X19" s="118" t="s">
        <v>146</v>
      </c>
      <c r="Y19" s="87" t="s">
        <v>147</v>
      </c>
      <c r="AA19" s="195" t="s">
        <v>60</v>
      </c>
      <c r="AB19" s="196">
        <v>8600.5</v>
      </c>
      <c r="AD19" s="87">
        <f ca="1">RAND()</f>
        <v>0.2498108936292912</v>
      </c>
      <c r="AE19" s="87" t="s">
        <v>134</v>
      </c>
      <c r="AF19" s="196">
        <v>7300</v>
      </c>
      <c r="AI19" s="87">
        <f t="shared" si="3"/>
        <v>0</v>
      </c>
    </row>
    <row r="20" spans="1:35" ht="18" customHeight="1" thickBot="1">
      <c r="A20" s="60">
        <v>15</v>
      </c>
      <c r="B20" s="223"/>
      <c r="C20" s="157"/>
      <c r="D20" s="158"/>
      <c r="E20" s="220">
        <f t="shared" si="6"/>
      </c>
      <c r="F20" s="155"/>
      <c r="G20" s="159">
        <f>IF($C20="","",VLOOKUP((((INT(($C20-1)/2))*2)+1),#REF!,6,FALSE))</f>
      </c>
      <c r="H20" s="160">
        <f t="shared" si="5"/>
        <v>0</v>
      </c>
      <c r="I20" s="143"/>
      <c r="J20" s="160"/>
      <c r="K20" s="161" t="s">
        <v>107</v>
      </c>
      <c r="L20" s="139"/>
      <c r="M20" s="228">
        <f t="shared" si="7"/>
      </c>
      <c r="N20" s="109"/>
      <c r="O20" s="144"/>
      <c r="P20" s="229">
        <f t="shared" si="8"/>
      </c>
      <c r="Q20" s="9"/>
      <c r="R20" s="145"/>
      <c r="S20" s="52">
        <f t="shared" si="2"/>
      </c>
      <c r="T20" s="64">
        <f>IF(R20="低学年",IF($O$3="","",$O$3),IF(R20="共通",IF(#REF!="","",#REF!),""))</f>
      </c>
      <c r="V20" s="94"/>
      <c r="AA20" s="195" t="s">
        <v>61</v>
      </c>
      <c r="AB20" s="196">
        <v>9020.6</v>
      </c>
      <c r="AD20" s="87">
        <f ca="1">RAND()</f>
        <v>0.038510684062563194</v>
      </c>
      <c r="AE20" s="87" t="s">
        <v>134</v>
      </c>
      <c r="AF20" s="196">
        <v>7301</v>
      </c>
      <c r="AI20" s="87">
        <f t="shared" si="3"/>
        <v>0</v>
      </c>
    </row>
    <row r="21" spans="1:35" ht="18" customHeight="1">
      <c r="A21" s="37">
        <v>16</v>
      </c>
      <c r="B21" s="221"/>
      <c r="C21" s="122"/>
      <c r="D21" s="123"/>
      <c r="E21" s="217">
        <f t="shared" si="6"/>
      </c>
      <c r="F21" s="125"/>
      <c r="G21" s="126">
        <f>IF($C21="","",VLOOKUP((((INT(($C21-1)/2))*2)+1),#REF!,6,FALSE))</f>
      </c>
      <c r="H21" s="127">
        <f t="shared" si="5"/>
        <v>0</v>
      </c>
      <c r="I21" s="150"/>
      <c r="J21" s="127"/>
      <c r="K21" s="129" t="s">
        <v>107</v>
      </c>
      <c r="L21" s="152"/>
      <c r="M21" s="230">
        <f t="shared" si="7"/>
      </c>
      <c r="N21" s="110"/>
      <c r="O21" s="153"/>
      <c r="P21" s="231">
        <f t="shared" si="8"/>
      </c>
      <c r="Q21" s="12"/>
      <c r="R21" s="154"/>
      <c r="S21" s="58">
        <f t="shared" si="2"/>
      </c>
      <c r="T21" s="43">
        <f>IF(R21="低学年",IF($O$3="","",$O$3),IF(R21="共通",IF(#REF!="","",#REF!),""))</f>
      </c>
      <c r="AA21" s="195" t="s">
        <v>62</v>
      </c>
      <c r="AB21" s="196">
        <v>9440.7</v>
      </c>
      <c r="AD21" s="87">
        <f ca="1">RAND()</f>
        <v>0.5484260236710313</v>
      </c>
      <c r="AE21" s="87" t="s">
        <v>134</v>
      </c>
      <c r="AF21" s="196">
        <v>8300</v>
      </c>
      <c r="AI21" s="87">
        <f t="shared" si="3"/>
        <v>0</v>
      </c>
    </row>
    <row r="22" spans="1:35" ht="18" customHeight="1">
      <c r="A22" s="44">
        <v>17</v>
      </c>
      <c r="B22" s="222"/>
      <c r="C22" s="133"/>
      <c r="D22" s="124"/>
      <c r="E22" s="218">
        <f t="shared" si="6"/>
      </c>
      <c r="F22" s="134"/>
      <c r="G22" s="135">
        <f>IF($C22="","",VLOOKUP((((INT(($C22-1)/2))*2)+1),#REF!,6,FALSE))</f>
      </c>
      <c r="H22" s="136">
        <f t="shared" si="5"/>
        <v>0</v>
      </c>
      <c r="I22" s="137"/>
      <c r="J22" s="136"/>
      <c r="K22" s="138" t="s">
        <v>107</v>
      </c>
      <c r="L22" s="139"/>
      <c r="M22" s="226">
        <f t="shared" si="7"/>
      </c>
      <c r="N22" s="108"/>
      <c r="O22" s="140"/>
      <c r="P22" s="227">
        <f t="shared" si="8"/>
      </c>
      <c r="Q22" s="7"/>
      <c r="R22" s="141"/>
      <c r="S22" s="49">
        <f t="shared" si="2"/>
      </c>
      <c r="T22" s="50">
        <f>IF(R22="低学年",IF($O$3="","",$O$3),IF(R22="共通",IF(#REF!="","",#REF!),""))</f>
      </c>
      <c r="AA22" s="195" t="s">
        <v>63</v>
      </c>
      <c r="AB22" s="196">
        <v>9860.8</v>
      </c>
      <c r="AE22" s="87" t="s">
        <v>134</v>
      </c>
      <c r="AF22" s="196"/>
      <c r="AI22" s="87">
        <f t="shared" si="3"/>
        <v>0</v>
      </c>
    </row>
    <row r="23" spans="1:35" ht="18" customHeight="1">
      <c r="A23" s="44">
        <v>18</v>
      </c>
      <c r="B23" s="222"/>
      <c r="C23" s="133"/>
      <c r="D23" s="124"/>
      <c r="E23" s="218">
        <f t="shared" si="6"/>
      </c>
      <c r="F23" s="134"/>
      <c r="G23" s="135">
        <f>IF($C23="","",VLOOKUP((((INT(($C23-1)/2))*2)+1),#REF!,6,FALSE))</f>
      </c>
      <c r="H23" s="136">
        <f t="shared" si="5"/>
        <v>0</v>
      </c>
      <c r="I23" s="137"/>
      <c r="J23" s="136"/>
      <c r="K23" s="138" t="s">
        <v>107</v>
      </c>
      <c r="L23" s="139"/>
      <c r="M23" s="226">
        <f t="shared" si="7"/>
      </c>
      <c r="N23" s="108"/>
      <c r="O23" s="140"/>
      <c r="P23" s="227">
        <f t="shared" si="8"/>
      </c>
      <c r="Q23" s="7"/>
      <c r="R23" s="141"/>
      <c r="S23" s="49">
        <f t="shared" si="2"/>
      </c>
      <c r="T23" s="50">
        <f>IF(R23="低学年",IF($O$3="","",$O$3),IF(R23="共通",IF(#REF!="","",#REF!),""))</f>
      </c>
      <c r="AA23" s="195" t="s">
        <v>64</v>
      </c>
      <c r="AB23" s="196">
        <v>10280.9</v>
      </c>
      <c r="AE23" s="87" t="s">
        <v>134</v>
      </c>
      <c r="AF23" s="195"/>
      <c r="AI23" s="87">
        <f t="shared" si="3"/>
        <v>0</v>
      </c>
    </row>
    <row r="24" spans="1:35" ht="18" customHeight="1">
      <c r="A24" s="44">
        <v>19</v>
      </c>
      <c r="B24" s="222"/>
      <c r="C24" s="133"/>
      <c r="D24" s="124"/>
      <c r="E24" s="218">
        <f t="shared" si="6"/>
      </c>
      <c r="F24" s="134"/>
      <c r="G24" s="135">
        <f>IF($C24="","",VLOOKUP((((INT(($C24-1)/2))*2)+1),#REF!,6,FALSE))</f>
      </c>
      <c r="H24" s="136">
        <f t="shared" si="5"/>
        <v>0</v>
      </c>
      <c r="I24" s="137"/>
      <c r="J24" s="136"/>
      <c r="K24" s="138" t="s">
        <v>107</v>
      </c>
      <c r="L24" s="139"/>
      <c r="M24" s="226">
        <f t="shared" si="7"/>
      </c>
      <c r="N24" s="108"/>
      <c r="O24" s="140"/>
      <c r="P24" s="227">
        <f t="shared" si="8"/>
      </c>
      <c r="Q24" s="7"/>
      <c r="R24" s="141"/>
      <c r="S24" s="49">
        <f t="shared" si="2"/>
      </c>
      <c r="T24" s="50">
        <f>IF(R24="低学年",IF($O$3="","",$O$3),IF(R24="共通",IF(#REF!="","",#REF!),""))</f>
      </c>
      <c r="AA24" s="195" t="s">
        <v>65</v>
      </c>
      <c r="AB24" s="196">
        <v>10701</v>
      </c>
      <c r="AE24" s="96" t="s">
        <v>104</v>
      </c>
      <c r="AF24" s="196"/>
      <c r="AG24" s="87">
        <f aca="true" t="shared" si="9" ref="AG24:AG29">COUNTIF($R$6:$R$35,AE24)</f>
        <v>0</v>
      </c>
      <c r="AH24" s="87">
        <f aca="true" t="shared" si="10" ref="AH24:AH33">IF(AG24&lt;4,0,IF(AG24&gt;6,2,1))</f>
        <v>0</v>
      </c>
      <c r="AI24" s="87">
        <f t="shared" si="3"/>
        <v>0</v>
      </c>
    </row>
    <row r="25" spans="1:35" ht="18" customHeight="1" thickBot="1">
      <c r="A25" s="60">
        <v>20</v>
      </c>
      <c r="B25" s="223"/>
      <c r="C25" s="157"/>
      <c r="D25" s="158"/>
      <c r="E25" s="220">
        <f>PHONETIC(D25)</f>
      </c>
      <c r="F25" s="162"/>
      <c r="G25" s="159">
        <f>IF($C25="","",VLOOKUP((((INT(($C25-1)/2))*2)+1),#REF!,6,FALSE))</f>
      </c>
      <c r="H25" s="160">
        <f t="shared" si="5"/>
        <v>0</v>
      </c>
      <c r="I25" s="143"/>
      <c r="J25" s="160"/>
      <c r="K25" s="161" t="s">
        <v>107</v>
      </c>
      <c r="L25" s="156"/>
      <c r="M25" s="228">
        <f t="shared" si="7"/>
      </c>
      <c r="N25" s="109"/>
      <c r="O25" s="144"/>
      <c r="P25" s="229">
        <f t="shared" si="8"/>
      </c>
      <c r="Q25" s="9"/>
      <c r="R25" s="145"/>
      <c r="S25" s="52">
        <f t="shared" si="2"/>
      </c>
      <c r="T25" s="64">
        <f>IF(R25="低学年",IF($O$3="","",$O$3),IF(R25="共通",IF(#REF!="","",#REF!),""))</f>
      </c>
      <c r="AA25" s="195" t="s">
        <v>66</v>
      </c>
      <c r="AB25" s="196">
        <v>11121.1</v>
      </c>
      <c r="AE25" s="96" t="s">
        <v>105</v>
      </c>
      <c r="AF25" s="196"/>
      <c r="AG25" s="87">
        <f t="shared" si="9"/>
        <v>0</v>
      </c>
      <c r="AH25" s="87">
        <f t="shared" si="10"/>
        <v>0</v>
      </c>
      <c r="AI25" s="87">
        <f t="shared" si="3"/>
        <v>0</v>
      </c>
    </row>
    <row r="26" spans="1:35" ht="18" customHeight="1">
      <c r="A26" s="37">
        <v>21</v>
      </c>
      <c r="B26" s="221"/>
      <c r="C26" s="122"/>
      <c r="D26" s="123"/>
      <c r="E26" s="217">
        <f t="shared" si="6"/>
      </c>
      <c r="F26" s="125"/>
      <c r="G26" s="126">
        <f>IF($C26="","",VLOOKUP((((INT(($C26-1)/2))*2)+1),#REF!,6,FALSE))</f>
      </c>
      <c r="H26" s="127">
        <f t="shared" si="5"/>
        <v>0</v>
      </c>
      <c r="I26" s="150"/>
      <c r="J26" s="127"/>
      <c r="K26" s="129" t="s">
        <v>107</v>
      </c>
      <c r="L26" s="130"/>
      <c r="M26" s="230">
        <f t="shared" si="7"/>
      </c>
      <c r="N26" s="110"/>
      <c r="O26" s="153"/>
      <c r="P26" s="231">
        <f t="shared" si="8"/>
      </c>
      <c r="Q26" s="12"/>
      <c r="R26" s="154"/>
      <c r="S26" s="58">
        <f t="shared" si="2"/>
      </c>
      <c r="T26" s="43">
        <f>IF(R26="低学年",IF($O$3="","",$O$3),IF(R26="共通",IF(#REF!="","",#REF!),""))</f>
      </c>
      <c r="AA26" s="195" t="s">
        <v>67</v>
      </c>
      <c r="AB26" s="196">
        <v>11541.2</v>
      </c>
      <c r="AE26" s="96" t="s">
        <v>106</v>
      </c>
      <c r="AF26" s="196">
        <v>60104</v>
      </c>
      <c r="AG26" s="87">
        <f t="shared" si="9"/>
        <v>0</v>
      </c>
      <c r="AH26" s="87">
        <f t="shared" si="10"/>
        <v>0</v>
      </c>
      <c r="AI26" s="87">
        <f t="shared" si="3"/>
        <v>0</v>
      </c>
    </row>
    <row r="27" spans="1:35" ht="18" customHeight="1">
      <c r="A27" s="44">
        <v>22</v>
      </c>
      <c r="B27" s="222"/>
      <c r="C27" s="133"/>
      <c r="D27" s="124"/>
      <c r="E27" s="218">
        <f t="shared" si="6"/>
      </c>
      <c r="F27" s="134"/>
      <c r="G27" s="135">
        <f>IF($C27="","",VLOOKUP((((INT(($C27-1)/2))*2)+1),#REF!,6,FALSE))</f>
      </c>
      <c r="H27" s="136">
        <f t="shared" si="5"/>
        <v>0</v>
      </c>
      <c r="I27" s="137"/>
      <c r="J27" s="136"/>
      <c r="K27" s="138" t="s">
        <v>107</v>
      </c>
      <c r="L27" s="139"/>
      <c r="M27" s="226">
        <f t="shared" si="7"/>
      </c>
      <c r="N27" s="108"/>
      <c r="O27" s="140"/>
      <c r="P27" s="227">
        <f t="shared" si="8"/>
      </c>
      <c r="Q27" s="7"/>
      <c r="R27" s="141"/>
      <c r="S27" s="49">
        <f t="shared" si="2"/>
      </c>
      <c r="T27" s="50">
        <f>IF(R27="低学年",IF($O$3="","",$O$3),IF(R27="共通",IF(#REF!="","",#REF!),""))</f>
      </c>
      <c r="AA27" s="195" t="s">
        <v>68</v>
      </c>
      <c r="AB27" s="196">
        <v>11961.3</v>
      </c>
      <c r="AE27" s="96" t="s">
        <v>154</v>
      </c>
      <c r="AF27" s="196">
        <v>60104</v>
      </c>
      <c r="AG27" s="87">
        <f t="shared" si="9"/>
        <v>0</v>
      </c>
      <c r="AH27" s="87">
        <f t="shared" si="10"/>
        <v>0</v>
      </c>
      <c r="AI27" s="87">
        <f t="shared" si="3"/>
        <v>0</v>
      </c>
    </row>
    <row r="28" spans="1:35" ht="18" customHeight="1">
      <c r="A28" s="44">
        <v>23</v>
      </c>
      <c r="B28" s="222"/>
      <c r="C28" s="133"/>
      <c r="D28" s="124"/>
      <c r="E28" s="218">
        <f>PHONETIC(D28)</f>
      </c>
      <c r="F28" s="134"/>
      <c r="G28" s="135">
        <f>IF($C28="","",VLOOKUP((((INT(($C28-1)/2))*2)+1),#REF!,6,FALSE))</f>
      </c>
      <c r="H28" s="136">
        <f t="shared" si="5"/>
        <v>0</v>
      </c>
      <c r="I28" s="137"/>
      <c r="J28" s="136"/>
      <c r="K28" s="138" t="s">
        <v>107</v>
      </c>
      <c r="L28" s="139"/>
      <c r="M28" s="226">
        <f t="shared" si="7"/>
      </c>
      <c r="N28" s="108"/>
      <c r="O28" s="140"/>
      <c r="P28" s="227">
        <f t="shared" si="8"/>
      </c>
      <c r="Q28" s="7"/>
      <c r="R28" s="141"/>
      <c r="S28" s="49">
        <f t="shared" si="2"/>
      </c>
      <c r="T28" s="50">
        <f>IF(R28="低学年",IF($O$3="","",$O$3),IF(R28="共通",IF(#REF!="","",#REF!),""))</f>
      </c>
      <c r="AA28" s="195" t="s">
        <v>69</v>
      </c>
      <c r="AB28" s="196">
        <v>12381.4</v>
      </c>
      <c r="AE28" s="96" t="s">
        <v>155</v>
      </c>
      <c r="AF28" s="196">
        <v>60104</v>
      </c>
      <c r="AG28" s="87">
        <f t="shared" si="9"/>
        <v>0</v>
      </c>
      <c r="AH28" s="87">
        <f t="shared" si="10"/>
        <v>0</v>
      </c>
      <c r="AI28" s="87">
        <f t="shared" si="3"/>
        <v>0</v>
      </c>
    </row>
    <row r="29" spans="1:35" ht="18" customHeight="1">
      <c r="A29" s="44">
        <v>24</v>
      </c>
      <c r="B29" s="222"/>
      <c r="C29" s="133"/>
      <c r="D29" s="124"/>
      <c r="E29" s="218">
        <f t="shared" si="6"/>
      </c>
      <c r="F29" s="134"/>
      <c r="G29" s="135">
        <f>IF($C29="","",VLOOKUP((((INT(($C29-1)/2))*2)+1),#REF!,6,FALSE))</f>
      </c>
      <c r="H29" s="136">
        <f t="shared" si="5"/>
        <v>0</v>
      </c>
      <c r="I29" s="137"/>
      <c r="J29" s="136"/>
      <c r="K29" s="138" t="s">
        <v>107</v>
      </c>
      <c r="L29" s="139"/>
      <c r="M29" s="226">
        <f t="shared" si="7"/>
      </c>
      <c r="N29" s="108"/>
      <c r="O29" s="140"/>
      <c r="P29" s="227">
        <f t="shared" si="8"/>
      </c>
      <c r="Q29" s="7"/>
      <c r="R29" s="141"/>
      <c r="S29" s="49">
        <f t="shared" si="2"/>
      </c>
      <c r="T29" s="50">
        <f>IF(R29="低学年",IF($O$3="","",$O$3),IF(R29="共通",IF(#REF!="","",#REF!),""))</f>
      </c>
      <c r="AA29" s="195" t="s">
        <v>70</v>
      </c>
      <c r="AB29" s="196">
        <v>12801.5</v>
      </c>
      <c r="AE29" s="197" t="s">
        <v>134</v>
      </c>
      <c r="AF29" s="196">
        <v>60100</v>
      </c>
      <c r="AG29" s="87">
        <f t="shared" si="9"/>
        <v>0</v>
      </c>
      <c r="AH29" s="87">
        <f t="shared" si="10"/>
        <v>0</v>
      </c>
      <c r="AI29" s="87">
        <f t="shared" si="3"/>
        <v>0</v>
      </c>
    </row>
    <row r="30" spans="1:35" ht="18" customHeight="1" thickBot="1">
      <c r="A30" s="60">
        <v>25</v>
      </c>
      <c r="B30" s="223"/>
      <c r="C30" s="157"/>
      <c r="D30" s="158"/>
      <c r="E30" s="220">
        <f t="shared" si="6"/>
      </c>
      <c r="F30" s="155"/>
      <c r="G30" s="159">
        <f>IF($C30="","",VLOOKUP((((INT(($C30-1)/2))*2)+1),#REF!,6,FALSE))</f>
      </c>
      <c r="H30" s="160">
        <f t="shared" si="5"/>
        <v>0</v>
      </c>
      <c r="I30" s="143"/>
      <c r="J30" s="160"/>
      <c r="K30" s="161" t="s">
        <v>107</v>
      </c>
      <c r="L30" s="139"/>
      <c r="M30" s="228">
        <f t="shared" si="7"/>
      </c>
      <c r="N30" s="109"/>
      <c r="O30" s="144"/>
      <c r="P30" s="229">
        <f t="shared" si="8"/>
      </c>
      <c r="Q30" s="9"/>
      <c r="R30" s="145"/>
      <c r="S30" s="52">
        <f t="shared" si="2"/>
      </c>
      <c r="T30" s="64">
        <f>IF(R30="低学年",IF($O$3="","",$O$3),IF(R30="共通",IF(#REF!="","",#REF!),""))</f>
      </c>
      <c r="AA30" s="195" t="s">
        <v>71</v>
      </c>
      <c r="AB30" s="196">
        <v>13221.6</v>
      </c>
      <c r="AE30" s="197" t="s">
        <v>151</v>
      </c>
      <c r="AF30" s="196">
        <v>60100</v>
      </c>
      <c r="AG30" s="87">
        <f>COUNTIF($R$6:$R$35,#REF!)</f>
        <v>0</v>
      </c>
      <c r="AH30" s="87">
        <f t="shared" si="10"/>
        <v>0</v>
      </c>
      <c r="AI30" s="87">
        <f t="shared" si="3"/>
        <v>0</v>
      </c>
    </row>
    <row r="31" spans="1:35" ht="18" customHeight="1">
      <c r="A31" s="37">
        <v>26</v>
      </c>
      <c r="B31" s="221"/>
      <c r="C31" s="122"/>
      <c r="D31" s="123"/>
      <c r="E31" s="217">
        <f t="shared" si="6"/>
      </c>
      <c r="F31" s="125"/>
      <c r="G31" s="126">
        <f>IF($C31="","",VLOOKUP((((INT(($C31-1)/2))*2)+1),#REF!,6,FALSE))</f>
      </c>
      <c r="H31" s="127">
        <f t="shared" si="5"/>
        <v>0</v>
      </c>
      <c r="I31" s="150"/>
      <c r="J31" s="127"/>
      <c r="K31" s="129" t="s">
        <v>107</v>
      </c>
      <c r="L31" s="152"/>
      <c r="M31" s="230">
        <f t="shared" si="7"/>
      </c>
      <c r="N31" s="110"/>
      <c r="O31" s="153"/>
      <c r="P31" s="231">
        <f t="shared" si="8"/>
      </c>
      <c r="Q31" s="12"/>
      <c r="R31" s="154"/>
      <c r="S31" s="58">
        <f t="shared" si="2"/>
      </c>
      <c r="T31" s="43">
        <f>IF(R31="低学年",IF($O$3="","",$O$3),IF(R31="共通",IF(#REF!="","",#REF!),""))</f>
      </c>
      <c r="AA31" s="195" t="s">
        <v>72</v>
      </c>
      <c r="AB31" s="196">
        <v>13641.7</v>
      </c>
      <c r="AE31" s="197" t="s">
        <v>152</v>
      </c>
      <c r="AF31" s="196">
        <v>60100</v>
      </c>
      <c r="AG31" s="87">
        <f>COUNTIF($R$6:$R$35,AE30)</f>
        <v>0</v>
      </c>
      <c r="AH31" s="87">
        <f t="shared" si="10"/>
        <v>0</v>
      </c>
      <c r="AI31" s="87">
        <f t="shared" si="3"/>
        <v>0</v>
      </c>
    </row>
    <row r="32" spans="1:35" ht="18" customHeight="1">
      <c r="A32" s="44">
        <v>27</v>
      </c>
      <c r="B32" s="222"/>
      <c r="C32" s="133"/>
      <c r="D32" s="124"/>
      <c r="E32" s="218">
        <f t="shared" si="6"/>
      </c>
      <c r="F32" s="134"/>
      <c r="G32" s="135">
        <f>IF($C32="","",VLOOKUP((((INT(($C32-1)/2))*2)+1),#REF!,6,FALSE))</f>
      </c>
      <c r="H32" s="136">
        <f t="shared" si="5"/>
        <v>0</v>
      </c>
      <c r="I32" s="137"/>
      <c r="J32" s="136"/>
      <c r="K32" s="138" t="s">
        <v>107</v>
      </c>
      <c r="L32" s="139"/>
      <c r="M32" s="226">
        <f t="shared" si="7"/>
      </c>
      <c r="N32" s="108"/>
      <c r="O32" s="140"/>
      <c r="P32" s="227">
        <f t="shared" si="8"/>
      </c>
      <c r="Q32" s="7"/>
      <c r="R32" s="141"/>
      <c r="S32" s="49">
        <f t="shared" si="2"/>
      </c>
      <c r="T32" s="50">
        <f>IF(R32="低学年",IF($O$3="","",$O$3),IF(R32="共通",IF(#REF!="","",#REF!),""))</f>
      </c>
      <c r="AA32" s="195" t="s">
        <v>73</v>
      </c>
      <c r="AB32" s="196">
        <v>14061.8</v>
      </c>
      <c r="AE32" s="197" t="s">
        <v>134</v>
      </c>
      <c r="AF32" s="196">
        <v>60100</v>
      </c>
      <c r="AG32" s="87">
        <f>COUNTIF($R$6:$R$35,AE31)</f>
        <v>0</v>
      </c>
      <c r="AH32" s="87">
        <f t="shared" si="10"/>
        <v>0</v>
      </c>
      <c r="AI32" s="87">
        <f t="shared" si="3"/>
        <v>0</v>
      </c>
    </row>
    <row r="33" spans="1:35" ht="18" customHeight="1">
      <c r="A33" s="44">
        <v>28</v>
      </c>
      <c r="B33" s="222"/>
      <c r="C33" s="133"/>
      <c r="D33" s="124"/>
      <c r="E33" s="218">
        <f t="shared" si="6"/>
      </c>
      <c r="F33" s="134"/>
      <c r="G33" s="135">
        <f>IF($C33="","",VLOOKUP((((INT(($C33-1)/2))*2)+1),#REF!,6,FALSE))</f>
      </c>
      <c r="H33" s="136">
        <f t="shared" si="5"/>
        <v>0</v>
      </c>
      <c r="I33" s="137"/>
      <c r="J33" s="136"/>
      <c r="K33" s="138" t="s">
        <v>107</v>
      </c>
      <c r="L33" s="139"/>
      <c r="M33" s="226">
        <f t="shared" si="7"/>
      </c>
      <c r="N33" s="108"/>
      <c r="O33" s="140"/>
      <c r="P33" s="227">
        <f t="shared" si="8"/>
      </c>
      <c r="Q33" s="7"/>
      <c r="R33" s="141"/>
      <c r="S33" s="49">
        <f t="shared" si="2"/>
      </c>
      <c r="T33" s="50">
        <f>IF(R33="低学年",IF($O$3="","",$O$3),IF(R33="共通",IF(#REF!="","",#REF!),""))</f>
      </c>
      <c r="AA33" s="195" t="s">
        <v>74</v>
      </c>
      <c r="AB33" s="196">
        <v>14481.9</v>
      </c>
      <c r="AE33" s="197" t="s">
        <v>134</v>
      </c>
      <c r="AF33" s="196">
        <v>60100</v>
      </c>
      <c r="AG33" s="87">
        <f>COUNTIF($R$6:$R$35,AE32)</f>
        <v>0</v>
      </c>
      <c r="AH33" s="87">
        <f t="shared" si="10"/>
        <v>0</v>
      </c>
      <c r="AI33" s="87">
        <f t="shared" si="3"/>
        <v>0</v>
      </c>
    </row>
    <row r="34" spans="1:35" ht="18" customHeight="1">
      <c r="A34" s="44">
        <v>29</v>
      </c>
      <c r="B34" s="222"/>
      <c r="C34" s="133"/>
      <c r="D34" s="124"/>
      <c r="E34" s="218">
        <f t="shared" si="6"/>
      </c>
      <c r="F34" s="134"/>
      <c r="G34" s="135">
        <f>IF($C34="","",VLOOKUP((((INT(($C34-1)/2))*2)+1),#REF!,6,FALSE))</f>
      </c>
      <c r="H34" s="136">
        <f t="shared" si="5"/>
        <v>0</v>
      </c>
      <c r="I34" s="137"/>
      <c r="J34" s="136"/>
      <c r="K34" s="138" t="s">
        <v>107</v>
      </c>
      <c r="L34" s="139"/>
      <c r="M34" s="226">
        <f t="shared" si="7"/>
      </c>
      <c r="N34" s="108"/>
      <c r="O34" s="140"/>
      <c r="P34" s="227">
        <f t="shared" si="8"/>
      </c>
      <c r="Q34" s="7"/>
      <c r="R34" s="141"/>
      <c r="S34" s="49">
        <f t="shared" si="2"/>
      </c>
      <c r="T34" s="50">
        <f>IF(R34="低学年",IF($O$3="","",$O$3),IF(R34="共通",IF(#REF!="","",#REF!),""))</f>
      </c>
      <c r="AA34" s="195" t="s">
        <v>75</v>
      </c>
      <c r="AB34" s="196">
        <v>14902</v>
      </c>
      <c r="AE34" s="197" t="s">
        <v>134</v>
      </c>
      <c r="AI34" s="87">
        <f t="shared" si="3"/>
        <v>0</v>
      </c>
    </row>
    <row r="35" spans="1:35" ht="18" customHeight="1" thickBot="1">
      <c r="A35" s="60">
        <v>30</v>
      </c>
      <c r="B35" s="223"/>
      <c r="C35" s="157"/>
      <c r="D35" s="158"/>
      <c r="E35" s="220">
        <f t="shared" si="6"/>
      </c>
      <c r="F35" s="162"/>
      <c r="G35" s="159">
        <f>IF($C35="","",VLOOKUP((((INT(($C35-1)/2))*2)+1),#REF!,6,FALSE))</f>
      </c>
      <c r="H35" s="160">
        <f t="shared" si="5"/>
        <v>0</v>
      </c>
      <c r="I35" s="143"/>
      <c r="J35" s="160"/>
      <c r="K35" s="161" t="s">
        <v>107</v>
      </c>
      <c r="L35" s="156"/>
      <c r="M35" s="228">
        <f t="shared" si="7"/>
      </c>
      <c r="N35" s="109"/>
      <c r="O35" s="144"/>
      <c r="P35" s="229">
        <f t="shared" si="8"/>
      </c>
      <c r="Q35" s="9"/>
      <c r="R35" s="145"/>
      <c r="S35" s="52">
        <f t="shared" si="2"/>
      </c>
      <c r="T35" s="64">
        <f>IF(R35="低学年",IF($O$3="","",$O$3),IF(R35="共通",IF(#REF!="","",#REF!),""))</f>
      </c>
      <c r="AA35" s="195" t="s">
        <v>76</v>
      </c>
      <c r="AB35" s="196">
        <v>15322.1</v>
      </c>
      <c r="AE35" s="197" t="s">
        <v>134</v>
      </c>
      <c r="AI35" s="87">
        <f t="shared" si="3"/>
        <v>0</v>
      </c>
    </row>
    <row r="36" spans="1:28" ht="18" customHeight="1">
      <c r="A36" s="81" t="s">
        <v>98</v>
      </c>
      <c r="B36" s="101"/>
      <c r="C36" s="81"/>
      <c r="D36" s="81"/>
      <c r="E36" s="39"/>
      <c r="F36" s="38"/>
      <c r="G36" s="39"/>
      <c r="H36" s="82"/>
      <c r="I36" s="39"/>
      <c r="J36" s="39"/>
      <c r="K36" s="39"/>
      <c r="L36" s="193"/>
      <c r="M36" s="83"/>
      <c r="N36" s="201"/>
      <c r="O36" s="193"/>
      <c r="P36" s="83"/>
      <c r="Q36" s="201"/>
      <c r="R36" s="193"/>
      <c r="S36" s="83"/>
      <c r="T36" s="84"/>
      <c r="AA36" s="195" t="s">
        <v>77</v>
      </c>
      <c r="AB36" s="196"/>
    </row>
    <row r="37" spans="1:28" ht="18" customHeight="1">
      <c r="A37" s="243" t="s">
        <v>99</v>
      </c>
      <c r="B37" s="244"/>
      <c r="C37" s="245"/>
      <c r="D37" s="67" t="s">
        <v>100</v>
      </c>
      <c r="E37" s="67" t="s">
        <v>7</v>
      </c>
      <c r="F37" s="65"/>
      <c r="G37" s="65"/>
      <c r="H37" s="65"/>
      <c r="I37" s="65"/>
      <c r="J37" s="65"/>
      <c r="K37" s="65"/>
      <c r="L37" s="66"/>
      <c r="M37" s="66"/>
      <c r="N37" s="66"/>
      <c r="O37" s="66"/>
      <c r="P37" s="66"/>
      <c r="Q37" s="66"/>
      <c r="R37" s="66"/>
      <c r="S37" s="66"/>
      <c r="T37" s="66"/>
      <c r="AA37" s="195" t="s">
        <v>78</v>
      </c>
      <c r="AB37" s="196">
        <v>15742.2</v>
      </c>
    </row>
    <row r="38" spans="1:28" ht="18" customHeight="1">
      <c r="A38" s="246" t="s">
        <v>138</v>
      </c>
      <c r="B38" s="247"/>
      <c r="C38" s="248"/>
      <c r="D38" s="214"/>
      <c r="E38" s="68">
        <f>D38*2000</f>
        <v>0</v>
      </c>
      <c r="F38" s="24"/>
      <c r="G38" s="24"/>
      <c r="H38" s="24"/>
      <c r="I38" s="24"/>
      <c r="J38" s="24"/>
      <c r="K38" s="24"/>
      <c r="L38" s="242" t="s">
        <v>28</v>
      </c>
      <c r="M38" s="242"/>
      <c r="N38" s="242"/>
      <c r="O38" s="249"/>
      <c r="P38" s="249"/>
      <c r="Q38" s="250"/>
      <c r="R38" s="250"/>
      <c r="S38" s="250"/>
      <c r="T38" s="250"/>
      <c r="AA38" s="195" t="s">
        <v>79</v>
      </c>
      <c r="AB38" s="196">
        <v>16162.3</v>
      </c>
    </row>
    <row r="39" spans="1:28" ht="18" customHeight="1">
      <c r="A39" s="246" t="s">
        <v>139</v>
      </c>
      <c r="B39" s="247"/>
      <c r="C39" s="248"/>
      <c r="D39" s="214"/>
      <c r="E39" s="68">
        <f>D39*3000</f>
        <v>0</v>
      </c>
      <c r="F39" s="24"/>
      <c r="G39" s="24"/>
      <c r="H39" s="24"/>
      <c r="I39" s="24"/>
      <c r="J39" s="24"/>
      <c r="K39" s="24"/>
      <c r="L39" s="241" t="s">
        <v>29</v>
      </c>
      <c r="M39" s="241"/>
      <c r="N39" s="241"/>
      <c r="O39" s="237"/>
      <c r="P39" s="237"/>
      <c r="Q39" s="237"/>
      <c r="R39" s="237"/>
      <c r="S39" s="2"/>
      <c r="T39" s="2"/>
      <c r="AA39" s="195" t="s">
        <v>80</v>
      </c>
      <c r="AB39" s="196">
        <v>16582.4</v>
      </c>
    </row>
    <row r="40" spans="1:28" ht="18" customHeight="1">
      <c r="A40" s="246" t="s">
        <v>140</v>
      </c>
      <c r="B40" s="247"/>
      <c r="C40" s="248"/>
      <c r="D40" s="214"/>
      <c r="E40" s="68">
        <f>D40*2000</f>
        <v>0</v>
      </c>
      <c r="F40" s="24"/>
      <c r="G40" s="24"/>
      <c r="H40" s="24"/>
      <c r="I40" s="24"/>
      <c r="J40" s="24"/>
      <c r="K40" s="24"/>
      <c r="L40" s="241" t="s">
        <v>30</v>
      </c>
      <c r="M40" s="241"/>
      <c r="N40" s="241"/>
      <c r="O40" s="237"/>
      <c r="P40" s="237"/>
      <c r="Q40" s="237"/>
      <c r="R40" s="237"/>
      <c r="S40" s="2"/>
      <c r="T40" s="2"/>
      <c r="AA40" s="195" t="s">
        <v>81</v>
      </c>
      <c r="AB40" s="196">
        <v>17002.5</v>
      </c>
    </row>
    <row r="41" spans="1:28" ht="18" customHeight="1">
      <c r="A41" s="246" t="s">
        <v>141</v>
      </c>
      <c r="B41" s="247"/>
      <c r="C41" s="248"/>
      <c r="D41" s="214"/>
      <c r="E41" s="68">
        <f>D41*300</f>
        <v>0</v>
      </c>
      <c r="F41" s="24"/>
      <c r="G41" s="24"/>
      <c r="H41" s="24"/>
      <c r="I41" s="24"/>
      <c r="J41" s="24"/>
      <c r="K41" s="24"/>
      <c r="L41" s="241" t="s">
        <v>35</v>
      </c>
      <c r="M41" s="241"/>
      <c r="N41" s="241"/>
      <c r="O41" s="255"/>
      <c r="P41" s="255"/>
      <c r="Q41" s="256"/>
      <c r="R41" s="256"/>
      <c r="S41" s="256"/>
      <c r="T41" s="256"/>
      <c r="AA41" s="195" t="s">
        <v>82</v>
      </c>
      <c r="AB41" s="196">
        <v>17422.6</v>
      </c>
    </row>
    <row r="42" spans="1:28" ht="18" customHeight="1">
      <c r="A42" s="238" t="s">
        <v>8</v>
      </c>
      <c r="B42" s="239"/>
      <c r="C42" s="240"/>
      <c r="D42" s="214"/>
      <c r="E42" s="68">
        <f>SUM(E38:E41)</f>
        <v>0</v>
      </c>
      <c r="F42" s="24"/>
      <c r="G42" s="24"/>
      <c r="H42" s="24"/>
      <c r="I42" s="24"/>
      <c r="J42" s="24"/>
      <c r="K42" s="24"/>
      <c r="L42" s="241" t="s">
        <v>36</v>
      </c>
      <c r="M42" s="241"/>
      <c r="N42" s="241"/>
      <c r="O42" s="255"/>
      <c r="P42" s="255"/>
      <c r="Q42" s="256"/>
      <c r="R42" s="256"/>
      <c r="S42" s="256"/>
      <c r="T42" s="256"/>
      <c r="AA42" s="195" t="s">
        <v>83</v>
      </c>
      <c r="AB42" s="196">
        <v>17842.7</v>
      </c>
    </row>
    <row r="43" spans="1:28" ht="18" customHeight="1">
      <c r="A43" s="257" t="s">
        <v>150</v>
      </c>
      <c r="B43" s="258"/>
      <c r="C43" s="259"/>
      <c r="D43" s="215"/>
      <c r="E43" s="216"/>
      <c r="F43" s="24"/>
      <c r="G43" s="24"/>
      <c r="H43" s="24"/>
      <c r="I43" s="24"/>
      <c r="J43" s="24"/>
      <c r="K43" s="24"/>
      <c r="L43" s="254"/>
      <c r="M43" s="254"/>
      <c r="N43" s="254"/>
      <c r="O43" s="253"/>
      <c r="P43" s="253"/>
      <c r="Q43" s="253"/>
      <c r="R43" s="253"/>
      <c r="S43" s="202"/>
      <c r="T43" s="202"/>
      <c r="AA43" s="195" t="s">
        <v>84</v>
      </c>
      <c r="AB43" s="196">
        <v>18262.8</v>
      </c>
    </row>
    <row r="44" spans="1:28" ht="18" customHeight="1">
      <c r="A44" s="65"/>
      <c r="B44" s="65"/>
      <c r="C44" s="69"/>
      <c r="D44" s="69"/>
      <c r="E44" s="24"/>
      <c r="F44" s="24"/>
      <c r="G44" s="24"/>
      <c r="H44" s="24"/>
      <c r="I44" s="24"/>
      <c r="J44" s="24"/>
      <c r="K44" s="24"/>
      <c r="L44" s="23"/>
      <c r="M44" s="23"/>
      <c r="N44" s="23"/>
      <c r="O44" s="23"/>
      <c r="P44" s="23"/>
      <c r="Q44" s="23"/>
      <c r="R44" s="23"/>
      <c r="S44" s="23"/>
      <c r="T44" s="23"/>
      <c r="AA44" s="195" t="s">
        <v>85</v>
      </c>
      <c r="AB44" s="196">
        <v>18682.9</v>
      </c>
    </row>
    <row r="45" spans="1:28" ht="18" customHeight="1">
      <c r="A45" s="65"/>
      <c r="B45" s="65"/>
      <c r="C45" s="69"/>
      <c r="D45" s="69"/>
      <c r="E45" s="24"/>
      <c r="F45" s="24"/>
      <c r="G45" s="24"/>
      <c r="H45" s="24"/>
      <c r="I45" s="24"/>
      <c r="J45" s="24"/>
      <c r="K45" s="24"/>
      <c r="L45" s="26"/>
      <c r="M45" s="26"/>
      <c r="N45" s="26"/>
      <c r="O45" s="251"/>
      <c r="P45" s="251"/>
      <c r="Q45" s="251"/>
      <c r="R45" s="71"/>
      <c r="S45" s="71"/>
      <c r="T45" s="71"/>
      <c r="AA45" s="195" t="s">
        <v>86</v>
      </c>
      <c r="AB45" s="196">
        <v>19103</v>
      </c>
    </row>
    <row r="46" spans="1:28" ht="18" customHeight="1">
      <c r="A46" s="65"/>
      <c r="B46" s="24"/>
      <c r="C46" s="70"/>
      <c r="D46" s="70"/>
      <c r="E46" s="24"/>
      <c r="F46" s="24"/>
      <c r="G46" s="24"/>
      <c r="H46" s="24"/>
      <c r="I46" s="24"/>
      <c r="J46" s="24"/>
      <c r="K46" s="24"/>
      <c r="L46" s="26"/>
      <c r="M46" s="26"/>
      <c r="N46" s="26"/>
      <c r="O46" s="26"/>
      <c r="P46" s="26"/>
      <c r="Q46" s="26"/>
      <c r="R46" s="252"/>
      <c r="S46" s="252"/>
      <c r="T46" s="252"/>
      <c r="AA46" s="195" t="s">
        <v>87</v>
      </c>
      <c r="AB46" s="196">
        <v>19523.1</v>
      </c>
    </row>
    <row r="47" spans="1:28" ht="18" customHeight="1">
      <c r="A47" s="88"/>
      <c r="C47" s="97"/>
      <c r="D47" s="97"/>
      <c r="E47" s="88"/>
      <c r="F47" s="88"/>
      <c r="G47" s="88"/>
      <c r="H47" s="88"/>
      <c r="I47" s="88"/>
      <c r="J47" s="88"/>
      <c r="K47" s="88"/>
      <c r="L47" s="98"/>
      <c r="M47" s="98"/>
      <c r="N47" s="98"/>
      <c r="O47" s="98"/>
      <c r="P47" s="98"/>
      <c r="Q47" s="98"/>
      <c r="AA47" s="195" t="s">
        <v>88</v>
      </c>
      <c r="AB47" s="196">
        <v>19943.2</v>
      </c>
    </row>
    <row r="48" spans="7:28" ht="18" customHeight="1"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AA48" s="195" t="s">
        <v>89</v>
      </c>
      <c r="AB48" s="196">
        <v>20363.3</v>
      </c>
    </row>
    <row r="49" spans="27:28" ht="18" customHeight="1">
      <c r="AA49" s="195" t="s">
        <v>90</v>
      </c>
      <c r="AB49" s="196">
        <v>20783.4</v>
      </c>
    </row>
    <row r="50" spans="27:28" ht="18" customHeight="1">
      <c r="AA50" s="195" t="s">
        <v>91</v>
      </c>
      <c r="AB50" s="196">
        <v>21203.5</v>
      </c>
    </row>
    <row r="51" spans="27:28" ht="18" customHeight="1">
      <c r="AA51" s="195" t="s">
        <v>92</v>
      </c>
      <c r="AB51" s="196">
        <v>21623.6</v>
      </c>
    </row>
    <row r="52" spans="27:28" ht="18" customHeight="1">
      <c r="AA52" s="195" t="s">
        <v>93</v>
      </c>
      <c r="AB52" s="196">
        <v>22043.7</v>
      </c>
    </row>
    <row r="53" spans="27:28" ht="18" customHeight="1">
      <c r="AA53" s="195" t="s">
        <v>94</v>
      </c>
      <c r="AB53" s="196">
        <v>22463.8</v>
      </c>
    </row>
    <row r="54" spans="27:28" ht="18" customHeight="1">
      <c r="AA54" s="195" t="s">
        <v>95</v>
      </c>
      <c r="AB54" s="196">
        <v>22883.9</v>
      </c>
    </row>
    <row r="55" spans="27:28" ht="13.5">
      <c r="AA55" s="87" t="s">
        <v>123</v>
      </c>
      <c r="AB55" s="196">
        <v>23304</v>
      </c>
    </row>
    <row r="56" spans="27:28" ht="13.5">
      <c r="AA56" s="195"/>
      <c r="AB56" s="196">
        <v>23724.1</v>
      </c>
    </row>
  </sheetData>
  <sheetProtection sheet="1"/>
  <mergeCells count="26">
    <mergeCell ref="A43:C43"/>
    <mergeCell ref="N2:Q2"/>
    <mergeCell ref="A4:A5"/>
    <mergeCell ref="A39:C39"/>
    <mergeCell ref="A41:C41"/>
    <mergeCell ref="F4:F5"/>
    <mergeCell ref="L40:N40"/>
    <mergeCell ref="B4:B5"/>
    <mergeCell ref="L4:R4"/>
    <mergeCell ref="O39:R39"/>
    <mergeCell ref="O45:Q45"/>
    <mergeCell ref="L41:N41"/>
    <mergeCell ref="R46:T46"/>
    <mergeCell ref="O43:R43"/>
    <mergeCell ref="L43:N43"/>
    <mergeCell ref="O42:T42"/>
    <mergeCell ref="O41:T41"/>
    <mergeCell ref="O40:R40"/>
    <mergeCell ref="A42:C42"/>
    <mergeCell ref="L42:N42"/>
    <mergeCell ref="L38:N38"/>
    <mergeCell ref="A37:C37"/>
    <mergeCell ref="A40:C40"/>
    <mergeCell ref="A38:C38"/>
    <mergeCell ref="L39:N39"/>
    <mergeCell ref="O38:T38"/>
  </mergeCells>
  <dataValidations count="16">
    <dataValidation type="whole" allowBlank="1" showInputMessage="1" showErrorMessage="1" imeMode="halfAlpha" sqref="C6:C35">
      <formula1>1</formula1>
      <formula2>3000</formula2>
    </dataValidation>
    <dataValidation allowBlank="1" showInputMessage="1" showErrorMessage="1" promptTitle="入力の氏名が公認記録となります。" prompt="エントリー終了後の修正はできません。&#10;確認をお願いします。&#10;&#10;表彰状、記録証もこのまま作成されます。&#10;姓名合わせて４字までの場合は、&#10;５字になるように姓と名の間に&#10;全角スペースを入れてください。&#10;５字以上の場合は、&#10;続けて入力をお願いします。&#10;" sqref="D6:D35"/>
    <dataValidation allowBlank="1" showInputMessage="1" showErrorMessage="1" prompt="低学年リレーの最高記録を入力" imeMode="halfAlpha" sqref="O3:P3"/>
    <dataValidation type="list" allowBlank="1" showInputMessage="1" showErrorMessage="1" sqref="AA6 AA8:AA54">
      <formula1>"＝＄AA$7:$AA$53"</formula1>
    </dataValidation>
    <dataValidation type="list" allowBlank="1" showInputMessage="1" showErrorMessage="1" sqref="AA56">
      <formula1>"＝＄AD$':$AD$17"</formula1>
    </dataValidation>
    <dataValidation type="list" allowBlank="1" showInputMessage="1" showErrorMessage="1" sqref="AA7">
      <formula1>"＝＄AB$6:$AB$53"</formula1>
    </dataValidation>
    <dataValidation allowBlank="1" showInputMessage="1" showErrorMessage="1" prompt="小数点以下２位の数値で入力。&#10;手動計時は0.24をプラス。&#10;&#10;例　100m10&quot;86→10.86&#10;　　3000m8'41&quot;59→841.59&#10;　　走高跳2m01→2.01" imeMode="halfAlpha" sqref="Q36 N36"/>
    <dataValidation allowBlank="1" showErrorMessage="1" sqref="T6:T36"/>
    <dataValidation type="list" allowBlank="1" showInputMessage="1" showErrorMessage="1" sqref="B6:B35">
      <formula1>$AA$8:$AA$55</formula1>
    </dataValidation>
    <dataValidation type="list" allowBlank="1" showInputMessage="1" showErrorMessage="1" sqref="L20:L36 L7:L18 O36">
      <formula1>$AE$7:$AE$20</formula1>
    </dataValidation>
    <dataValidation type="list" allowBlank="1" showInputMessage="1" showErrorMessage="1" sqref="AD30 L19 Y7 X30 O6:O35 L6">
      <formula1>$AE$7:$AE$24</formula1>
    </dataValidation>
    <dataValidation allowBlank="1" showInputMessage="1" showErrorMessage="1" promptTitle="確認してください" prompt="左セルの変換入力がフリガナになります。&#10;&#10;読と異なる場合は、左のセルのフリガナを修正してください。このセルを修正してもフリガナは修正されません。&#10;&#10;修正の方法：&#10;左のセルにフリガナにカーソルを置いて左クリックし、フリガナを修正してください。" sqref="E6:E35"/>
    <dataValidation allowBlank="1" showInputMessage="1" showErrorMessage="1" prompt="必須入力　&#10;記録がない場合は、予測タイム&#10;入力がない場合はエントリーできません。&#10;&#10;小数点以下２位の数値で入力。&#10;手動計時は0.24をプラス。&#10;例　100m10&quot;86→10.86&#10;　　3000m8'41&quot;59→841.59&#10;　　走高跳2m01→2.01&#10;&#10;" imeMode="halfAlpha" sqref="N6:N35 Q6:Q35"/>
    <dataValidation type="list" allowBlank="1" showInputMessage="1" showErrorMessage="1" sqref="R36">
      <formula1>$AE$24:$AE$32</formula1>
    </dataValidation>
    <dataValidation type="list" allowBlank="1" showInputMessage="1" showErrorMessage="1" sqref="E43">
      <formula1>$AE$30:$AE$31</formula1>
    </dataValidation>
    <dataValidation type="list" allowBlank="1" showInputMessage="1" showErrorMessage="1" sqref="R6:R35">
      <formula1>$AE$24:$AE$26</formula1>
    </dataValidation>
  </dataValidations>
  <hyperlinks>
    <hyperlink ref="X19" r:id="rId1" display="mitakarikukyo@yahoo.co.jp"/>
  </hyperlinks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I56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3.5"/>
  <cols>
    <col min="1" max="1" width="3.50390625" style="87" customWidth="1"/>
    <col min="2" max="2" width="7.625" style="87" customWidth="1"/>
    <col min="3" max="3" width="5.625" style="87" customWidth="1"/>
    <col min="4" max="4" width="17.125" style="87" customWidth="1"/>
    <col min="5" max="5" width="13.375" style="87" customWidth="1"/>
    <col min="6" max="6" width="5.375" style="87" customWidth="1"/>
    <col min="7" max="7" width="2.25390625" style="87" hidden="1" customWidth="1"/>
    <col min="8" max="8" width="2.75390625" style="87" hidden="1" customWidth="1"/>
    <col min="9" max="9" width="3.50390625" style="87" hidden="1" customWidth="1"/>
    <col min="10" max="10" width="3.875" style="87" hidden="1" customWidth="1"/>
    <col min="11" max="11" width="7.375" style="87" hidden="1" customWidth="1"/>
    <col min="12" max="12" width="11.75390625" style="87" customWidth="1"/>
    <col min="13" max="13" width="12.375" style="87" hidden="1" customWidth="1"/>
    <col min="14" max="14" width="8.25390625" style="87" customWidth="1"/>
    <col min="15" max="15" width="12.375" style="87" customWidth="1"/>
    <col min="16" max="16" width="12.375" style="87" hidden="1" customWidth="1"/>
    <col min="17" max="17" width="8.25390625" style="87" customWidth="1"/>
    <col min="18" max="18" width="6.75390625" style="87" customWidth="1"/>
    <col min="19" max="20" width="5.375" style="87" hidden="1" customWidth="1"/>
    <col min="21" max="21" width="0.875" style="87" customWidth="1"/>
    <col min="22" max="22" width="5.875" style="87" customWidth="1"/>
    <col min="23" max="23" width="8.875" style="87" customWidth="1"/>
    <col min="24" max="26" width="21.875" style="87" customWidth="1"/>
    <col min="27" max="29" width="10.625" style="87" customWidth="1"/>
    <col min="30" max="30" width="9.00390625" style="87" customWidth="1"/>
    <col min="31" max="31" width="11.00390625" style="87" customWidth="1"/>
    <col min="32" max="16384" width="9.00390625" style="87" customWidth="1"/>
  </cols>
  <sheetData>
    <row r="1" spans="1:20" ht="19.5" customHeight="1">
      <c r="A1" s="113" t="s">
        <v>121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20" ht="18" customHeight="1">
      <c r="A2" s="24" t="s">
        <v>0</v>
      </c>
      <c r="B2" s="24"/>
      <c r="C2" s="24" t="s">
        <v>161</v>
      </c>
      <c r="D2" s="24"/>
      <c r="E2" s="24"/>
      <c r="F2" s="24"/>
      <c r="G2" s="24"/>
      <c r="H2" s="24"/>
      <c r="I2" s="24"/>
      <c r="J2" s="25"/>
      <c r="K2" s="25"/>
      <c r="L2" s="23"/>
      <c r="M2" s="25"/>
      <c r="N2" s="260" t="s">
        <v>119</v>
      </c>
      <c r="O2" s="261"/>
      <c r="P2" s="261"/>
      <c r="Q2" s="261"/>
      <c r="R2" s="27"/>
      <c r="S2" s="27"/>
      <c r="T2" s="27"/>
    </row>
    <row r="3" spans="1:24" ht="14.25" thickBot="1">
      <c r="A3" s="24"/>
      <c r="B3" s="100"/>
      <c r="C3" s="24"/>
      <c r="D3" s="24"/>
      <c r="E3" s="24"/>
      <c r="F3" s="24"/>
      <c r="G3" s="24"/>
      <c r="H3" s="24"/>
      <c r="I3" s="24"/>
      <c r="J3" s="24"/>
      <c r="K3" s="24"/>
      <c r="L3" s="72"/>
      <c r="M3" s="72"/>
      <c r="N3" s="73"/>
      <c r="O3" s="191"/>
      <c r="P3" s="191"/>
      <c r="Q3" s="72" t="s">
        <v>48</v>
      </c>
      <c r="R3" s="73"/>
      <c r="S3" s="73"/>
      <c r="T3" s="73"/>
      <c r="W3" s="89"/>
      <c r="X3" s="89"/>
    </row>
    <row r="4" spans="1:24" ht="15" customHeight="1" thickBot="1">
      <c r="A4" s="262" t="s">
        <v>1</v>
      </c>
      <c r="B4" s="266" t="s">
        <v>97</v>
      </c>
      <c r="C4" s="28" t="s">
        <v>124</v>
      </c>
      <c r="D4" s="111" t="s">
        <v>125</v>
      </c>
      <c r="E4" s="115" t="s">
        <v>126</v>
      </c>
      <c r="F4" s="264" t="s">
        <v>157</v>
      </c>
      <c r="G4" s="28"/>
      <c r="H4" s="28"/>
      <c r="I4" s="28"/>
      <c r="J4" s="28"/>
      <c r="K4" s="29"/>
      <c r="L4" s="268" t="s">
        <v>2</v>
      </c>
      <c r="M4" s="269"/>
      <c r="N4" s="269"/>
      <c r="O4" s="269"/>
      <c r="P4" s="269"/>
      <c r="Q4" s="269"/>
      <c r="R4" s="270"/>
      <c r="S4" s="30"/>
      <c r="T4" s="30"/>
      <c r="X4" s="121" t="s">
        <v>32</v>
      </c>
    </row>
    <row r="5" spans="1:20" ht="28.5" customHeight="1" thickBot="1">
      <c r="A5" s="263"/>
      <c r="B5" s="267"/>
      <c r="C5" s="31" t="s">
        <v>127</v>
      </c>
      <c r="D5" s="116" t="s">
        <v>128</v>
      </c>
      <c r="E5" s="192" t="s">
        <v>129</v>
      </c>
      <c r="F5" s="265"/>
      <c r="G5" s="31" t="s">
        <v>130</v>
      </c>
      <c r="H5" s="31" t="s">
        <v>5</v>
      </c>
      <c r="I5" s="31" t="s">
        <v>26</v>
      </c>
      <c r="J5" s="31" t="s">
        <v>9</v>
      </c>
      <c r="K5" s="32" t="s">
        <v>12</v>
      </c>
      <c r="L5" s="33" t="s">
        <v>3</v>
      </c>
      <c r="M5" s="114" t="s">
        <v>25</v>
      </c>
      <c r="N5" s="117" t="s">
        <v>131</v>
      </c>
      <c r="O5" s="33" t="s">
        <v>3</v>
      </c>
      <c r="P5" s="114" t="s">
        <v>25</v>
      </c>
      <c r="Q5" s="117" t="s">
        <v>131</v>
      </c>
      <c r="R5" s="34" t="s">
        <v>132</v>
      </c>
      <c r="S5" s="35" t="s">
        <v>25</v>
      </c>
      <c r="T5" s="36"/>
    </row>
    <row r="6" spans="1:35" ht="18" customHeight="1">
      <c r="A6" s="37">
        <v>1</v>
      </c>
      <c r="B6" s="203"/>
      <c r="C6" s="77"/>
      <c r="D6" s="74"/>
      <c r="E6" s="194">
        <f>PHONETIC(D6)</f>
      </c>
      <c r="F6" s="102"/>
      <c r="G6" s="38"/>
      <c r="H6" s="40">
        <f>$O$38</f>
        <v>0</v>
      </c>
      <c r="I6" s="40"/>
      <c r="J6" s="39"/>
      <c r="K6" s="48" t="s">
        <v>108</v>
      </c>
      <c r="L6" s="19"/>
      <c r="M6" s="206"/>
      <c r="N6" s="3"/>
      <c r="O6" s="14"/>
      <c r="P6" s="207"/>
      <c r="Q6" s="18"/>
      <c r="R6" s="4"/>
      <c r="S6" s="42">
        <f aca="true" t="shared" si="0" ref="S6:S35">IF(R6="","",VLOOKUP(R6,$AE$24:$AF$29,2,FALSE))</f>
      </c>
      <c r="T6" s="43">
        <f>IF(R6="低学年",IF($O$3="","",$O$3),IF(R6="共通",IF(#REF!="","",#REF!),""))</f>
      </c>
      <c r="AA6" s="195"/>
      <c r="AB6" s="196"/>
      <c r="AE6" s="87" t="s">
        <v>4</v>
      </c>
      <c r="AF6" s="87" t="s">
        <v>25</v>
      </c>
      <c r="AI6" s="87">
        <f aca="true" t="shared" si="1" ref="AI6:AI35">IF(AND(L6="",O6=""),0,1)</f>
        <v>0</v>
      </c>
    </row>
    <row r="7" spans="1:35" ht="18" customHeight="1">
      <c r="A7" s="44">
        <v>2</v>
      </c>
      <c r="B7" s="204"/>
      <c r="C7" s="78"/>
      <c r="D7" s="75"/>
      <c r="E7" s="194">
        <f>PHONETIC(D7)</f>
      </c>
      <c r="F7" s="103"/>
      <c r="G7" s="45"/>
      <c r="H7" s="47">
        <f>$O$38</f>
        <v>0</v>
      </c>
      <c r="I7" s="47"/>
      <c r="J7" s="46"/>
      <c r="K7" s="48" t="s">
        <v>108</v>
      </c>
      <c r="L7" s="20"/>
      <c r="M7" s="208"/>
      <c r="N7" s="5"/>
      <c r="O7" s="15"/>
      <c r="P7" s="209"/>
      <c r="Q7" s="7"/>
      <c r="R7" s="6"/>
      <c r="S7" s="49">
        <f t="shared" si="0"/>
      </c>
      <c r="T7" s="50">
        <f>IF(R7="低学年",IF($O$3="","",$O$3),IF(R7="共通",IF(#REF!="","",#REF!),""))</f>
      </c>
      <c r="V7" s="89" t="s">
        <v>17</v>
      </c>
      <c r="W7" s="90" t="s">
        <v>15</v>
      </c>
      <c r="AA7" s="87" t="s">
        <v>49</v>
      </c>
      <c r="AB7" s="87" t="s">
        <v>25</v>
      </c>
      <c r="AD7" s="87">
        <f aca="true" ca="1" t="shared" si="2" ref="AD7:AD17">RAND()</f>
        <v>0.07053457256211582</v>
      </c>
      <c r="AE7" s="195" t="s">
        <v>111</v>
      </c>
      <c r="AF7" s="196">
        <v>201</v>
      </c>
      <c r="AI7" s="87">
        <f t="shared" si="1"/>
        <v>0</v>
      </c>
    </row>
    <row r="8" spans="1:35" ht="18" customHeight="1">
      <c r="A8" s="44">
        <v>3</v>
      </c>
      <c r="B8" s="204"/>
      <c r="C8" s="78"/>
      <c r="D8" s="75"/>
      <c r="E8" s="194">
        <f>PHONETIC(D8)</f>
      </c>
      <c r="F8" s="103"/>
      <c r="G8" s="45"/>
      <c r="H8" s="47">
        <f>$O$38</f>
        <v>0</v>
      </c>
      <c r="I8" s="47"/>
      <c r="J8" s="46"/>
      <c r="K8" s="48" t="s">
        <v>108</v>
      </c>
      <c r="L8" s="20"/>
      <c r="M8" s="208"/>
      <c r="N8" s="5"/>
      <c r="O8" s="15"/>
      <c r="P8" s="209"/>
      <c r="Q8" s="7"/>
      <c r="R8" s="6"/>
      <c r="S8" s="49">
        <f t="shared" si="0"/>
      </c>
      <c r="T8" s="50">
        <f>IF(R8="低学年",IF($O$3="","",$O$3),IF(R8="共通",IF(#REF!="","",#REF!),""))</f>
      </c>
      <c r="W8" s="90" t="s">
        <v>16</v>
      </c>
      <c r="AA8" s="195" t="s">
        <v>96</v>
      </c>
      <c r="AB8" s="196">
        <v>201</v>
      </c>
      <c r="AD8" s="87">
        <f ca="1" t="shared" si="2"/>
        <v>0.627056426051197</v>
      </c>
      <c r="AE8" s="197" t="s">
        <v>117</v>
      </c>
      <c r="AF8" s="196">
        <v>202</v>
      </c>
      <c r="AI8" s="87">
        <f t="shared" si="1"/>
        <v>0</v>
      </c>
    </row>
    <row r="9" spans="1:35" ht="18" customHeight="1">
      <c r="A9" s="44">
        <v>4</v>
      </c>
      <c r="B9" s="204"/>
      <c r="C9" s="78"/>
      <c r="D9" s="75"/>
      <c r="E9" s="194">
        <f aca="true" t="shared" si="3" ref="E9:E35">PHONETIC(D9)</f>
      </c>
      <c r="F9" s="103"/>
      <c r="G9" s="45"/>
      <c r="H9" s="47">
        <f aca="true" t="shared" si="4" ref="H9:H35">$O$38</f>
        <v>0</v>
      </c>
      <c r="I9" s="47"/>
      <c r="J9" s="46"/>
      <c r="K9" s="48" t="s">
        <v>108</v>
      </c>
      <c r="L9" s="20"/>
      <c r="M9" s="208"/>
      <c r="N9" s="5"/>
      <c r="O9" s="15"/>
      <c r="P9" s="209"/>
      <c r="Q9" s="7"/>
      <c r="R9" s="6"/>
      <c r="S9" s="49">
        <f t="shared" si="0"/>
      </c>
      <c r="T9" s="50">
        <f>IF(R9="低学年",IF($O$3="","",$O$3),IF(R9="共通",IF(#REF!="","",#REF!),""))</f>
      </c>
      <c r="W9" s="91" t="s">
        <v>31</v>
      </c>
      <c r="AA9" s="195" t="s">
        <v>50</v>
      </c>
      <c r="AB9" s="196">
        <v>202</v>
      </c>
      <c r="AD9" s="87">
        <f ca="1" t="shared" si="2"/>
        <v>0.9085990608210938</v>
      </c>
      <c r="AE9" s="195" t="s">
        <v>115</v>
      </c>
      <c r="AF9" s="196">
        <v>203</v>
      </c>
      <c r="AI9" s="87">
        <f t="shared" si="1"/>
        <v>0</v>
      </c>
    </row>
    <row r="10" spans="1:35" ht="18" customHeight="1" thickBot="1">
      <c r="A10" s="44">
        <v>5</v>
      </c>
      <c r="B10" s="205"/>
      <c r="C10" s="79"/>
      <c r="D10" s="75"/>
      <c r="E10" s="194">
        <f t="shared" si="3"/>
      </c>
      <c r="F10" s="103"/>
      <c r="G10" s="45"/>
      <c r="H10" s="51">
        <f t="shared" si="4"/>
        <v>0</v>
      </c>
      <c r="I10" s="51"/>
      <c r="J10" s="46"/>
      <c r="K10" s="48" t="s">
        <v>108</v>
      </c>
      <c r="L10" s="20"/>
      <c r="M10" s="210"/>
      <c r="N10" s="8"/>
      <c r="O10" s="16"/>
      <c r="P10" s="211"/>
      <c r="Q10" s="9"/>
      <c r="R10" s="10"/>
      <c r="S10" s="52">
        <f t="shared" si="0"/>
      </c>
      <c r="T10" s="50">
        <f>IF(R10="低学年",IF($O$3="","",$O$3),IF(R10="共通",IF(#REF!="","",#REF!),""))</f>
      </c>
      <c r="V10" s="92" t="s">
        <v>18</v>
      </c>
      <c r="W10" s="93"/>
      <c r="AA10" s="195" t="s">
        <v>51</v>
      </c>
      <c r="AB10" s="196">
        <v>203</v>
      </c>
      <c r="AD10" s="87">
        <f ca="1" t="shared" si="2"/>
        <v>0.2129269482814783</v>
      </c>
      <c r="AE10" s="195" t="s">
        <v>118</v>
      </c>
      <c r="AF10" s="196">
        <v>300</v>
      </c>
      <c r="AI10" s="87">
        <f t="shared" si="1"/>
        <v>0</v>
      </c>
    </row>
    <row r="11" spans="1:35" ht="18" customHeight="1">
      <c r="A11" s="53">
        <v>6</v>
      </c>
      <c r="B11" s="203"/>
      <c r="C11" s="77"/>
      <c r="D11" s="76"/>
      <c r="E11" s="198">
        <f t="shared" si="3"/>
      </c>
      <c r="F11" s="104"/>
      <c r="G11" s="54"/>
      <c r="H11" s="56">
        <f t="shared" si="4"/>
        <v>0</v>
      </c>
      <c r="I11" s="56"/>
      <c r="J11" s="55"/>
      <c r="K11" s="57" t="s">
        <v>108</v>
      </c>
      <c r="L11" s="21"/>
      <c r="M11" s="212"/>
      <c r="N11" s="11"/>
      <c r="O11" s="17"/>
      <c r="P11" s="213"/>
      <c r="Q11" s="12"/>
      <c r="R11" s="13"/>
      <c r="S11" s="58">
        <f t="shared" si="0"/>
      </c>
      <c r="T11" s="59">
        <f>IF(R11="低学年",IF($O$3="","",$O$3),IF(R11="共通",IF(#REF!="","",#REF!),""))</f>
      </c>
      <c r="V11" s="94" t="s">
        <v>37</v>
      </c>
      <c r="W11" s="95" t="s">
        <v>38</v>
      </c>
      <c r="AA11" s="195" t="s">
        <v>52</v>
      </c>
      <c r="AB11" s="196">
        <v>300</v>
      </c>
      <c r="AD11" s="87">
        <f ca="1" t="shared" si="2"/>
        <v>0.6597271718071227</v>
      </c>
      <c r="AE11" s="195" t="s">
        <v>135</v>
      </c>
      <c r="AF11" s="196">
        <v>500</v>
      </c>
      <c r="AI11" s="87">
        <f t="shared" si="1"/>
        <v>0</v>
      </c>
    </row>
    <row r="12" spans="1:35" ht="18" customHeight="1">
      <c r="A12" s="44">
        <v>7</v>
      </c>
      <c r="B12" s="204"/>
      <c r="C12" s="78"/>
      <c r="D12" s="75"/>
      <c r="E12" s="194">
        <f t="shared" si="3"/>
      </c>
      <c r="F12" s="103"/>
      <c r="G12" s="45"/>
      <c r="H12" s="47">
        <f t="shared" si="4"/>
        <v>0</v>
      </c>
      <c r="I12" s="47"/>
      <c r="J12" s="46"/>
      <c r="K12" s="48" t="s">
        <v>108</v>
      </c>
      <c r="L12" s="20"/>
      <c r="M12" s="208"/>
      <c r="N12" s="5"/>
      <c r="O12" s="15"/>
      <c r="P12" s="209"/>
      <c r="Q12" s="7"/>
      <c r="R12" s="6"/>
      <c r="S12" s="49">
        <f t="shared" si="0"/>
      </c>
      <c r="T12" s="50">
        <f>IF(R12="低学年",IF($O$3="","",$O$3),IF(R12="共通",IF(#REF!="","",#REF!),""))</f>
      </c>
      <c r="V12" s="94" t="s">
        <v>39</v>
      </c>
      <c r="W12" s="95" t="s">
        <v>40</v>
      </c>
      <c r="AA12" s="195" t="s">
        <v>53</v>
      </c>
      <c r="AB12" s="196">
        <v>600</v>
      </c>
      <c r="AD12" s="87">
        <f ca="1" t="shared" si="2"/>
        <v>0.14042924779275778</v>
      </c>
      <c r="AE12" s="197" t="s">
        <v>101</v>
      </c>
      <c r="AF12" s="196">
        <v>600</v>
      </c>
      <c r="AI12" s="87">
        <f t="shared" si="1"/>
        <v>0</v>
      </c>
    </row>
    <row r="13" spans="1:35" ht="18" customHeight="1">
      <c r="A13" s="44">
        <v>8</v>
      </c>
      <c r="B13" s="204"/>
      <c r="C13" s="78"/>
      <c r="D13" s="75"/>
      <c r="E13" s="194">
        <f t="shared" si="3"/>
      </c>
      <c r="F13" s="103"/>
      <c r="G13" s="45"/>
      <c r="H13" s="47">
        <f t="shared" si="4"/>
        <v>0</v>
      </c>
      <c r="I13" s="47"/>
      <c r="J13" s="46"/>
      <c r="K13" s="48" t="s">
        <v>108</v>
      </c>
      <c r="L13" s="20"/>
      <c r="M13" s="208"/>
      <c r="N13" s="5"/>
      <c r="O13" s="15"/>
      <c r="P13" s="209"/>
      <c r="Q13" s="7"/>
      <c r="R13" s="6"/>
      <c r="S13" s="49">
        <f t="shared" si="0"/>
      </c>
      <c r="T13" s="50">
        <f>IF(R13="低学年",IF($O$3="","",$O$3),IF(R13="共通",IF(#REF!="","",#REF!),""))</f>
      </c>
      <c r="V13" s="94" t="s">
        <v>19</v>
      </c>
      <c r="W13" s="95" t="s">
        <v>41</v>
      </c>
      <c r="AA13" s="195" t="s">
        <v>54</v>
      </c>
      <c r="AB13" s="196">
        <v>800</v>
      </c>
      <c r="AD13" s="87">
        <f ca="1" t="shared" si="2"/>
        <v>0.5859565478804154</v>
      </c>
      <c r="AE13" s="197" t="s">
        <v>102</v>
      </c>
      <c r="AF13" s="196">
        <v>800</v>
      </c>
      <c r="AI13" s="87">
        <f t="shared" si="1"/>
        <v>0</v>
      </c>
    </row>
    <row r="14" spans="1:35" ht="18" customHeight="1">
      <c r="A14" s="44">
        <v>9</v>
      </c>
      <c r="B14" s="204"/>
      <c r="C14" s="78"/>
      <c r="D14" s="75"/>
      <c r="E14" s="194">
        <f t="shared" si="3"/>
      </c>
      <c r="F14" s="103"/>
      <c r="G14" s="45"/>
      <c r="H14" s="47">
        <f t="shared" si="4"/>
        <v>0</v>
      </c>
      <c r="I14" s="47"/>
      <c r="J14" s="46"/>
      <c r="K14" s="48" t="s">
        <v>108</v>
      </c>
      <c r="L14" s="20"/>
      <c r="M14" s="208"/>
      <c r="N14" s="5"/>
      <c r="O14" s="15"/>
      <c r="P14" s="209"/>
      <c r="Q14" s="7"/>
      <c r="R14" s="6"/>
      <c r="S14" s="49">
        <f t="shared" si="0"/>
      </c>
      <c r="T14" s="50">
        <f>IF(R14="低学年",IF($O$3="","",$O$3),IF(R14="共通",IF(#REF!="","",#REF!),""))</f>
      </c>
      <c r="V14" s="94" t="s">
        <v>42</v>
      </c>
      <c r="W14" s="92" t="s">
        <v>43</v>
      </c>
      <c r="AA14" s="195" t="s">
        <v>55</v>
      </c>
      <c r="AB14" s="196">
        <v>4200</v>
      </c>
      <c r="AD14" s="87">
        <f ca="1" t="shared" si="2"/>
        <v>0.6868613285523932</v>
      </c>
      <c r="AE14" s="195" t="s">
        <v>103</v>
      </c>
      <c r="AF14" s="196">
        <v>801</v>
      </c>
      <c r="AI14" s="87">
        <f t="shared" si="1"/>
        <v>0</v>
      </c>
    </row>
    <row r="15" spans="1:35" ht="18" customHeight="1" thickBot="1">
      <c r="A15" s="44">
        <v>10</v>
      </c>
      <c r="B15" s="205"/>
      <c r="C15" s="79"/>
      <c r="D15" s="75"/>
      <c r="E15" s="194">
        <f t="shared" si="3"/>
      </c>
      <c r="F15" s="106"/>
      <c r="G15" s="86"/>
      <c r="H15" s="51">
        <f t="shared" si="4"/>
        <v>0</v>
      </c>
      <c r="I15" s="51"/>
      <c r="J15" s="46"/>
      <c r="K15" s="85" t="s">
        <v>108</v>
      </c>
      <c r="L15" s="22"/>
      <c r="M15" s="210"/>
      <c r="N15" s="8"/>
      <c r="O15" s="16"/>
      <c r="P15" s="211"/>
      <c r="Q15" s="9"/>
      <c r="R15" s="10"/>
      <c r="S15" s="52">
        <f t="shared" si="0"/>
      </c>
      <c r="T15" s="50">
        <f>IF(R15="低学年",IF($O$3="","",$O$3),IF(R15="共通",IF(#REF!="","",#REF!),""))</f>
      </c>
      <c r="V15" s="94" t="s">
        <v>44</v>
      </c>
      <c r="W15" s="92" t="s">
        <v>33</v>
      </c>
      <c r="AA15" s="195" t="s">
        <v>56</v>
      </c>
      <c r="AB15" s="196">
        <v>7100</v>
      </c>
      <c r="AD15" s="87">
        <f ca="1" t="shared" si="2"/>
        <v>0.0010616750806705655</v>
      </c>
      <c r="AE15" s="87" t="s">
        <v>136</v>
      </c>
      <c r="AF15" s="196">
        <v>1000</v>
      </c>
      <c r="AI15" s="87">
        <f t="shared" si="1"/>
        <v>0</v>
      </c>
    </row>
    <row r="16" spans="1:35" ht="18" customHeight="1">
      <c r="A16" s="53">
        <v>11</v>
      </c>
      <c r="B16" s="203"/>
      <c r="C16" s="77"/>
      <c r="D16" s="76"/>
      <c r="E16" s="198">
        <f t="shared" si="3"/>
      </c>
      <c r="F16" s="104"/>
      <c r="G16" s="54"/>
      <c r="H16" s="56">
        <f t="shared" si="4"/>
        <v>0</v>
      </c>
      <c r="I16" s="56"/>
      <c r="J16" s="55"/>
      <c r="K16" s="41" t="s">
        <v>108</v>
      </c>
      <c r="L16" s="19"/>
      <c r="M16" s="212"/>
      <c r="N16" s="11"/>
      <c r="O16" s="17"/>
      <c r="P16" s="213"/>
      <c r="Q16" s="12"/>
      <c r="R16" s="13"/>
      <c r="S16" s="58">
        <f t="shared" si="0"/>
      </c>
      <c r="T16" s="59">
        <f>IF(R16="低学年",IF($O$3="","",$O$3),IF(R16="共通",IF(#REF!="","",#REF!),""))</f>
      </c>
      <c r="V16" s="94" t="s">
        <v>45</v>
      </c>
      <c r="W16" s="92" t="s">
        <v>34</v>
      </c>
      <c r="AA16" s="195" t="s">
        <v>57</v>
      </c>
      <c r="AB16" s="196">
        <v>7300</v>
      </c>
      <c r="AD16" s="87">
        <f ca="1" t="shared" si="2"/>
        <v>0.7273188589735862</v>
      </c>
      <c r="AE16" s="87" t="s">
        <v>136</v>
      </c>
      <c r="AF16" s="196">
        <v>3400</v>
      </c>
      <c r="AI16" s="87">
        <f t="shared" si="1"/>
        <v>0</v>
      </c>
    </row>
    <row r="17" spans="1:35" ht="18" customHeight="1">
      <c r="A17" s="44">
        <v>12</v>
      </c>
      <c r="B17" s="204"/>
      <c r="C17" s="78"/>
      <c r="D17" s="75"/>
      <c r="E17" s="194">
        <f t="shared" si="3"/>
      </c>
      <c r="F17" s="103"/>
      <c r="G17" s="45"/>
      <c r="H17" s="47">
        <f t="shared" si="4"/>
        <v>0</v>
      </c>
      <c r="I17" s="47"/>
      <c r="J17" s="46"/>
      <c r="K17" s="48" t="s">
        <v>108</v>
      </c>
      <c r="L17" s="20"/>
      <c r="M17" s="208"/>
      <c r="N17" s="5"/>
      <c r="O17" s="15"/>
      <c r="P17" s="209"/>
      <c r="Q17" s="7"/>
      <c r="R17" s="6"/>
      <c r="S17" s="49">
        <f t="shared" si="0"/>
      </c>
      <c r="T17" s="50">
        <f>IF(R17="低学年",IF($O$3="","",$O$3),IF(R17="共通",IF(#REF!="","",#REF!),""))</f>
      </c>
      <c r="V17" s="94" t="s">
        <v>142</v>
      </c>
      <c r="W17" s="92" t="s">
        <v>144</v>
      </c>
      <c r="AA17" s="195" t="s">
        <v>58</v>
      </c>
      <c r="AB17" s="196">
        <v>7301</v>
      </c>
      <c r="AD17" s="87">
        <f ca="1" t="shared" si="2"/>
        <v>0.47126061149485754</v>
      </c>
      <c r="AE17" s="87" t="s">
        <v>136</v>
      </c>
      <c r="AF17" s="196">
        <v>7100</v>
      </c>
      <c r="AI17" s="87">
        <f t="shared" si="1"/>
        <v>0</v>
      </c>
    </row>
    <row r="18" spans="1:35" ht="18" customHeight="1">
      <c r="A18" s="44">
        <v>13</v>
      </c>
      <c r="B18" s="204"/>
      <c r="C18" s="78"/>
      <c r="D18" s="75"/>
      <c r="E18" s="194">
        <f t="shared" si="3"/>
      </c>
      <c r="F18" s="103"/>
      <c r="G18" s="45">
        <f>IF($C18="","",VLOOKUP((((INT(($C18-1)/2))*2)+1),#REF!,6,FALSE))</f>
      </c>
      <c r="H18" s="47">
        <f t="shared" si="4"/>
        <v>0</v>
      </c>
      <c r="I18" s="47"/>
      <c r="J18" s="46"/>
      <c r="K18" s="48" t="s">
        <v>108</v>
      </c>
      <c r="L18" s="20"/>
      <c r="M18" s="208">
        <f aca="true" t="shared" si="5" ref="M18:M35">IF(L18="","",VLOOKUP(L18,$AE$7:$AF$21,2,FALSE))</f>
      </c>
      <c r="N18" s="5"/>
      <c r="O18" s="15"/>
      <c r="P18" s="209">
        <f aca="true" t="shared" si="6" ref="P18:P35">IF(O18="","",VLOOKUP(O18,$AE$7:$AF$21,2,FALSE))</f>
      </c>
      <c r="Q18" s="7"/>
      <c r="R18" s="6"/>
      <c r="S18" s="49">
        <f t="shared" si="0"/>
      </c>
      <c r="T18" s="50">
        <f>IF(R18="低学年",IF($O$3="","",$O$3),IF(R18="共通",IF(#REF!="","",#REF!),""))</f>
      </c>
      <c r="V18" s="94" t="s">
        <v>143</v>
      </c>
      <c r="W18" s="92" t="s">
        <v>46</v>
      </c>
      <c r="AA18" s="195" t="s">
        <v>59</v>
      </c>
      <c r="AB18" s="196">
        <v>8500</v>
      </c>
      <c r="AE18" s="87" t="s">
        <v>136</v>
      </c>
      <c r="AF18" s="196">
        <v>7200</v>
      </c>
      <c r="AI18" s="87">
        <f t="shared" si="1"/>
        <v>0</v>
      </c>
    </row>
    <row r="19" spans="1:35" ht="18" customHeight="1">
      <c r="A19" s="44">
        <v>14</v>
      </c>
      <c r="B19" s="204"/>
      <c r="C19" s="78"/>
      <c r="D19" s="75"/>
      <c r="E19" s="194">
        <f t="shared" si="3"/>
      </c>
      <c r="F19" s="103"/>
      <c r="G19" s="45">
        <f>IF($C19="","",VLOOKUP((((INT(($C19-1)/2))*2)+1),#REF!,6,FALSE))</f>
      </c>
      <c r="H19" s="47">
        <f t="shared" si="4"/>
        <v>0</v>
      </c>
      <c r="I19" s="47"/>
      <c r="J19" s="46"/>
      <c r="K19" s="48" t="s">
        <v>108</v>
      </c>
      <c r="L19" s="20"/>
      <c r="M19" s="208">
        <f t="shared" si="5"/>
      </c>
      <c r="N19" s="5"/>
      <c r="O19" s="15"/>
      <c r="P19" s="209">
        <f t="shared" si="6"/>
      </c>
      <c r="Q19" s="7"/>
      <c r="R19" s="6"/>
      <c r="S19" s="49">
        <f t="shared" si="0"/>
      </c>
      <c r="T19" s="50">
        <f>IF(R19="低学年",IF($O$3="","",$O$3),IF(R19="共通",IF(#REF!="","",#REF!),""))</f>
      </c>
      <c r="V19" s="94" t="s">
        <v>145</v>
      </c>
      <c r="W19" s="195" t="s">
        <v>149</v>
      </c>
      <c r="X19" s="118" t="s">
        <v>146</v>
      </c>
      <c r="Y19" s="87" t="s">
        <v>147</v>
      </c>
      <c r="AA19" s="195" t="s">
        <v>60</v>
      </c>
      <c r="AB19" s="196">
        <v>8600.5</v>
      </c>
      <c r="AD19" s="87">
        <f ca="1">RAND()</f>
        <v>0.6141308553106418</v>
      </c>
      <c r="AE19" s="87" t="s">
        <v>136</v>
      </c>
      <c r="AF19" s="196">
        <v>7300</v>
      </c>
      <c r="AI19" s="87">
        <f t="shared" si="1"/>
        <v>0</v>
      </c>
    </row>
    <row r="20" spans="1:35" ht="18" customHeight="1" thickBot="1">
      <c r="A20" s="60">
        <v>15</v>
      </c>
      <c r="B20" s="205"/>
      <c r="C20" s="80"/>
      <c r="D20" s="1"/>
      <c r="E20" s="199">
        <f t="shared" si="3"/>
      </c>
      <c r="F20" s="105"/>
      <c r="G20" s="61">
        <f>IF($C20="","",VLOOKUP((((INT(($C20-1)/2))*2)+1),#REF!,6,FALSE))</f>
      </c>
      <c r="H20" s="51">
        <f t="shared" si="4"/>
        <v>0</v>
      </c>
      <c r="I20" s="51"/>
      <c r="J20" s="62"/>
      <c r="K20" s="85" t="s">
        <v>108</v>
      </c>
      <c r="L20" s="20"/>
      <c r="M20" s="210">
        <f t="shared" si="5"/>
      </c>
      <c r="N20" s="8"/>
      <c r="O20" s="16"/>
      <c r="P20" s="211">
        <f t="shared" si="6"/>
      </c>
      <c r="Q20" s="9"/>
      <c r="R20" s="10"/>
      <c r="S20" s="52">
        <f t="shared" si="0"/>
      </c>
      <c r="T20" s="64">
        <f>IF(R20="低学年",IF($O$3="","",$O$3),IF(R20="共通",IF(#REF!="","",#REF!),""))</f>
      </c>
      <c r="V20" s="94"/>
      <c r="AA20" s="195" t="s">
        <v>61</v>
      </c>
      <c r="AB20" s="196">
        <v>9020.6</v>
      </c>
      <c r="AD20" s="87">
        <f ca="1">RAND()</f>
        <v>0.368284738503863</v>
      </c>
      <c r="AE20" s="87" t="s">
        <v>136</v>
      </c>
      <c r="AF20" s="196">
        <v>7301</v>
      </c>
      <c r="AI20" s="87">
        <f t="shared" si="1"/>
        <v>0</v>
      </c>
    </row>
    <row r="21" spans="1:35" ht="18" customHeight="1">
      <c r="A21" s="37">
        <v>16</v>
      </c>
      <c r="B21" s="203"/>
      <c r="C21" s="77"/>
      <c r="D21" s="74"/>
      <c r="E21" s="200">
        <f t="shared" si="3"/>
      </c>
      <c r="F21" s="102"/>
      <c r="G21" s="38">
        <f>IF($C21="","",VLOOKUP((((INT(($C21-1)/2))*2)+1),#REF!,6,FALSE))</f>
      </c>
      <c r="H21" s="56">
        <f t="shared" si="4"/>
        <v>0</v>
      </c>
      <c r="I21" s="56"/>
      <c r="J21" s="39"/>
      <c r="K21" s="41" t="s">
        <v>108</v>
      </c>
      <c r="L21" s="21"/>
      <c r="M21" s="212">
        <f t="shared" si="5"/>
      </c>
      <c r="N21" s="11"/>
      <c r="O21" s="17"/>
      <c r="P21" s="213">
        <f t="shared" si="6"/>
      </c>
      <c r="Q21" s="12"/>
      <c r="R21" s="13"/>
      <c r="S21" s="58">
        <f t="shared" si="0"/>
      </c>
      <c r="T21" s="43">
        <f>IF(R21="低学年",IF($O$3="","",$O$3),IF(R21="共通",IF(#REF!="","",#REF!),""))</f>
      </c>
      <c r="AA21" s="195" t="s">
        <v>62</v>
      </c>
      <c r="AB21" s="196">
        <v>9440.7</v>
      </c>
      <c r="AD21" s="87">
        <f ca="1">RAND()</f>
        <v>0.8507580122280252</v>
      </c>
      <c r="AE21" s="87" t="s">
        <v>136</v>
      </c>
      <c r="AF21" s="196">
        <v>8300</v>
      </c>
      <c r="AI21" s="87">
        <f t="shared" si="1"/>
        <v>0</v>
      </c>
    </row>
    <row r="22" spans="1:35" ht="18" customHeight="1">
      <c r="A22" s="44">
        <v>17</v>
      </c>
      <c r="B22" s="204"/>
      <c r="C22" s="78"/>
      <c r="D22" s="75"/>
      <c r="E22" s="194">
        <f t="shared" si="3"/>
      </c>
      <c r="F22" s="103"/>
      <c r="G22" s="45">
        <f>IF($C22="","",VLOOKUP((((INT(($C22-1)/2))*2)+1),#REF!,6,FALSE))</f>
      </c>
      <c r="H22" s="47">
        <f t="shared" si="4"/>
        <v>0</v>
      </c>
      <c r="I22" s="47"/>
      <c r="J22" s="46"/>
      <c r="K22" s="48" t="s">
        <v>108</v>
      </c>
      <c r="L22" s="20"/>
      <c r="M22" s="208">
        <f t="shared" si="5"/>
      </c>
      <c r="N22" s="5"/>
      <c r="O22" s="15"/>
      <c r="P22" s="209">
        <f t="shared" si="6"/>
      </c>
      <c r="Q22" s="7"/>
      <c r="R22" s="6"/>
      <c r="S22" s="49">
        <f t="shared" si="0"/>
      </c>
      <c r="T22" s="50">
        <f>IF(R22="低学年",IF($O$3="","",$O$3),IF(R22="共通",IF(#REF!="","",#REF!),""))</f>
      </c>
      <c r="AA22" s="195" t="s">
        <v>63</v>
      </c>
      <c r="AB22" s="196">
        <v>9860.8</v>
      </c>
      <c r="AE22" s="87" t="s">
        <v>136</v>
      </c>
      <c r="AF22" s="196"/>
      <c r="AI22" s="87">
        <f t="shared" si="1"/>
        <v>0</v>
      </c>
    </row>
    <row r="23" spans="1:35" ht="18" customHeight="1">
      <c r="A23" s="44">
        <v>18</v>
      </c>
      <c r="B23" s="204"/>
      <c r="C23" s="78"/>
      <c r="D23" s="75"/>
      <c r="E23" s="194">
        <f t="shared" si="3"/>
      </c>
      <c r="F23" s="103"/>
      <c r="G23" s="45">
        <f>IF($C23="","",VLOOKUP((((INT(($C23-1)/2))*2)+1),#REF!,6,FALSE))</f>
      </c>
      <c r="H23" s="47">
        <f t="shared" si="4"/>
        <v>0</v>
      </c>
      <c r="I23" s="47"/>
      <c r="J23" s="46"/>
      <c r="K23" s="48" t="s">
        <v>108</v>
      </c>
      <c r="L23" s="20"/>
      <c r="M23" s="208">
        <f t="shared" si="5"/>
      </c>
      <c r="N23" s="5"/>
      <c r="O23" s="15"/>
      <c r="P23" s="209">
        <f t="shared" si="6"/>
      </c>
      <c r="Q23" s="7"/>
      <c r="R23" s="6"/>
      <c r="S23" s="49">
        <f t="shared" si="0"/>
      </c>
      <c r="T23" s="50">
        <f>IF(R23="低学年",IF($O$3="","",$O$3),IF(R23="共通",IF(#REF!="","",#REF!),""))</f>
      </c>
      <c r="AA23" s="195" t="s">
        <v>64</v>
      </c>
      <c r="AB23" s="196">
        <v>10280.9</v>
      </c>
      <c r="AE23" s="87" t="s">
        <v>136</v>
      </c>
      <c r="AF23" s="195"/>
      <c r="AI23" s="87">
        <f t="shared" si="1"/>
        <v>0</v>
      </c>
    </row>
    <row r="24" spans="1:35" ht="18" customHeight="1">
      <c r="A24" s="44">
        <v>19</v>
      </c>
      <c r="B24" s="204"/>
      <c r="C24" s="78"/>
      <c r="D24" s="75"/>
      <c r="E24" s="194">
        <f t="shared" si="3"/>
      </c>
      <c r="F24" s="103"/>
      <c r="G24" s="45">
        <f>IF($C24="","",VLOOKUP((((INT(($C24-1)/2))*2)+1),#REF!,6,FALSE))</f>
      </c>
      <c r="H24" s="47">
        <f t="shared" si="4"/>
        <v>0</v>
      </c>
      <c r="I24" s="47"/>
      <c r="J24" s="46"/>
      <c r="K24" s="48" t="s">
        <v>108</v>
      </c>
      <c r="L24" s="20"/>
      <c r="M24" s="208">
        <f t="shared" si="5"/>
      </c>
      <c r="N24" s="5"/>
      <c r="O24" s="15"/>
      <c r="P24" s="209">
        <f t="shared" si="6"/>
      </c>
      <c r="Q24" s="7"/>
      <c r="R24" s="6"/>
      <c r="S24" s="49">
        <f t="shared" si="0"/>
      </c>
      <c r="T24" s="50">
        <f>IF(R24="低学年",IF($O$3="","",$O$3),IF(R24="共通",IF(#REF!="","",#REF!),""))</f>
      </c>
      <c r="AA24" s="195" t="s">
        <v>65</v>
      </c>
      <c r="AB24" s="196">
        <v>10701</v>
      </c>
      <c r="AE24" s="96" t="s">
        <v>104</v>
      </c>
      <c r="AF24" s="196"/>
      <c r="AG24" s="87">
        <f aca="true" t="shared" si="7" ref="AG24:AG29">COUNTIF($R$6:$R$35,AE24)</f>
        <v>0</v>
      </c>
      <c r="AH24" s="87">
        <f aca="true" t="shared" si="8" ref="AH24:AH33">IF(AG24&lt;4,0,IF(AG24&gt;6,2,1))</f>
        <v>0</v>
      </c>
      <c r="AI24" s="87">
        <f t="shared" si="1"/>
        <v>0</v>
      </c>
    </row>
    <row r="25" spans="1:35" ht="18" customHeight="1" thickBot="1">
      <c r="A25" s="60">
        <v>20</v>
      </c>
      <c r="B25" s="205"/>
      <c r="C25" s="80"/>
      <c r="D25" s="1"/>
      <c r="E25" s="199">
        <f t="shared" si="3"/>
      </c>
      <c r="F25" s="105"/>
      <c r="G25" s="61">
        <f>IF($C25="","",VLOOKUP((((INT(($C25-1)/2))*2)+1),#REF!,6,FALSE))</f>
      </c>
      <c r="H25" s="51">
        <f t="shared" si="4"/>
        <v>0</v>
      </c>
      <c r="I25" s="51"/>
      <c r="J25" s="62"/>
      <c r="K25" s="63" t="s">
        <v>108</v>
      </c>
      <c r="L25" s="22"/>
      <c r="M25" s="210">
        <f t="shared" si="5"/>
      </c>
      <c r="N25" s="8"/>
      <c r="O25" s="16"/>
      <c r="P25" s="211">
        <f t="shared" si="6"/>
      </c>
      <c r="Q25" s="9"/>
      <c r="R25" s="10"/>
      <c r="S25" s="52">
        <f t="shared" si="0"/>
      </c>
      <c r="T25" s="64">
        <f>IF(R25="低学年",IF($O$3="","",$O$3),IF(R25="共通",IF(#REF!="","",#REF!),""))</f>
      </c>
      <c r="AA25" s="195" t="s">
        <v>66</v>
      </c>
      <c r="AB25" s="196">
        <v>11121.1</v>
      </c>
      <c r="AE25" s="96" t="s">
        <v>105</v>
      </c>
      <c r="AF25" s="196"/>
      <c r="AG25" s="87">
        <f t="shared" si="7"/>
        <v>0</v>
      </c>
      <c r="AH25" s="87">
        <f t="shared" si="8"/>
        <v>0</v>
      </c>
      <c r="AI25" s="87">
        <f t="shared" si="1"/>
        <v>0</v>
      </c>
    </row>
    <row r="26" spans="1:35" ht="18" customHeight="1">
      <c r="A26" s="37">
        <v>21</v>
      </c>
      <c r="B26" s="203"/>
      <c r="C26" s="77"/>
      <c r="D26" s="74"/>
      <c r="E26" s="200">
        <f t="shared" si="3"/>
      </c>
      <c r="F26" s="102"/>
      <c r="G26" s="38">
        <f>IF($C26="","",VLOOKUP((((INT(($C26-1)/2))*2)+1),#REF!,6,FALSE))</f>
      </c>
      <c r="H26" s="56">
        <f t="shared" si="4"/>
        <v>0</v>
      </c>
      <c r="I26" s="56"/>
      <c r="J26" s="39"/>
      <c r="K26" s="41" t="s">
        <v>108</v>
      </c>
      <c r="L26" s="19"/>
      <c r="M26" s="212">
        <f t="shared" si="5"/>
      </c>
      <c r="N26" s="11"/>
      <c r="O26" s="17"/>
      <c r="P26" s="213">
        <f t="shared" si="6"/>
      </c>
      <c r="Q26" s="12"/>
      <c r="R26" s="13"/>
      <c r="S26" s="58">
        <f t="shared" si="0"/>
      </c>
      <c r="T26" s="43">
        <f>IF(R26="低学年",IF($O$3="","",$O$3),IF(R26="共通",IF(#REF!="","",#REF!),""))</f>
      </c>
      <c r="AA26" s="195" t="s">
        <v>67</v>
      </c>
      <c r="AB26" s="196">
        <v>11541.2</v>
      </c>
      <c r="AE26" s="96" t="s">
        <v>106</v>
      </c>
      <c r="AF26" s="196">
        <v>60104</v>
      </c>
      <c r="AG26" s="87">
        <f t="shared" si="7"/>
        <v>0</v>
      </c>
      <c r="AH26" s="87">
        <f t="shared" si="8"/>
        <v>0</v>
      </c>
      <c r="AI26" s="87">
        <f t="shared" si="1"/>
        <v>0</v>
      </c>
    </row>
    <row r="27" spans="1:35" ht="18" customHeight="1">
      <c r="A27" s="44">
        <v>22</v>
      </c>
      <c r="B27" s="204"/>
      <c r="C27" s="78"/>
      <c r="D27" s="75"/>
      <c r="E27" s="194">
        <f t="shared" si="3"/>
      </c>
      <c r="F27" s="103"/>
      <c r="G27" s="45">
        <f>IF($C27="","",VLOOKUP((((INT(($C27-1)/2))*2)+1),#REF!,6,FALSE))</f>
      </c>
      <c r="H27" s="47">
        <f t="shared" si="4"/>
        <v>0</v>
      </c>
      <c r="I27" s="47"/>
      <c r="J27" s="46"/>
      <c r="K27" s="48" t="s">
        <v>108</v>
      </c>
      <c r="L27" s="20"/>
      <c r="M27" s="208">
        <f t="shared" si="5"/>
      </c>
      <c r="N27" s="5"/>
      <c r="O27" s="15"/>
      <c r="P27" s="209">
        <f t="shared" si="6"/>
      </c>
      <c r="Q27" s="7"/>
      <c r="R27" s="6"/>
      <c r="S27" s="49">
        <f t="shared" si="0"/>
      </c>
      <c r="T27" s="50">
        <f>IF(R27="低学年",IF($O$3="","",$O$3),IF(R27="共通",IF(#REF!="","",#REF!),""))</f>
      </c>
      <c r="AA27" s="195" t="s">
        <v>68</v>
      </c>
      <c r="AB27" s="196">
        <v>11961.3</v>
      </c>
      <c r="AE27" s="96" t="s">
        <v>153</v>
      </c>
      <c r="AF27" s="196">
        <v>60104</v>
      </c>
      <c r="AG27" s="87">
        <f t="shared" si="7"/>
        <v>0</v>
      </c>
      <c r="AH27" s="87">
        <f t="shared" si="8"/>
        <v>0</v>
      </c>
      <c r="AI27" s="87">
        <f t="shared" si="1"/>
        <v>0</v>
      </c>
    </row>
    <row r="28" spans="1:35" ht="18" customHeight="1">
      <c r="A28" s="44">
        <v>23</v>
      </c>
      <c r="B28" s="204"/>
      <c r="C28" s="78"/>
      <c r="D28" s="75"/>
      <c r="E28" s="194">
        <f t="shared" si="3"/>
      </c>
      <c r="F28" s="103"/>
      <c r="G28" s="45">
        <f>IF($C28="","",VLOOKUP((((INT(($C28-1)/2))*2)+1),#REF!,6,FALSE))</f>
      </c>
      <c r="H28" s="47">
        <f t="shared" si="4"/>
        <v>0</v>
      </c>
      <c r="I28" s="47"/>
      <c r="J28" s="46"/>
      <c r="K28" s="48" t="s">
        <v>108</v>
      </c>
      <c r="L28" s="20"/>
      <c r="M28" s="208">
        <f t="shared" si="5"/>
      </c>
      <c r="N28" s="5"/>
      <c r="O28" s="15"/>
      <c r="P28" s="209">
        <f t="shared" si="6"/>
      </c>
      <c r="Q28" s="7"/>
      <c r="R28" s="6"/>
      <c r="S28" s="49">
        <f t="shared" si="0"/>
      </c>
      <c r="T28" s="50">
        <f>IF(R28="低学年",IF($O$3="","",$O$3),IF(R28="共通",IF(#REF!="","",#REF!),""))</f>
      </c>
      <c r="AA28" s="195" t="s">
        <v>69</v>
      </c>
      <c r="AB28" s="196">
        <v>12381.4</v>
      </c>
      <c r="AE28" s="96" t="s">
        <v>153</v>
      </c>
      <c r="AF28" s="196">
        <v>60104</v>
      </c>
      <c r="AG28" s="87">
        <f t="shared" si="7"/>
        <v>0</v>
      </c>
      <c r="AH28" s="87">
        <f t="shared" si="8"/>
        <v>0</v>
      </c>
      <c r="AI28" s="87">
        <f t="shared" si="1"/>
        <v>0</v>
      </c>
    </row>
    <row r="29" spans="1:35" ht="18" customHeight="1">
      <c r="A29" s="44">
        <v>24</v>
      </c>
      <c r="B29" s="204"/>
      <c r="C29" s="78"/>
      <c r="D29" s="75"/>
      <c r="E29" s="194">
        <f t="shared" si="3"/>
      </c>
      <c r="F29" s="103"/>
      <c r="G29" s="45">
        <f>IF($C29="","",VLOOKUP((((INT(($C29-1)/2))*2)+1),#REF!,6,FALSE))</f>
      </c>
      <c r="H29" s="47">
        <f t="shared" si="4"/>
        <v>0</v>
      </c>
      <c r="I29" s="47"/>
      <c r="J29" s="46"/>
      <c r="K29" s="48" t="s">
        <v>108</v>
      </c>
      <c r="L29" s="20"/>
      <c r="M29" s="208">
        <f t="shared" si="5"/>
      </c>
      <c r="N29" s="5"/>
      <c r="O29" s="15"/>
      <c r="P29" s="209">
        <f t="shared" si="6"/>
      </c>
      <c r="Q29" s="7"/>
      <c r="R29" s="6"/>
      <c r="S29" s="49">
        <f t="shared" si="0"/>
      </c>
      <c r="T29" s="50">
        <f>IF(R29="低学年",IF($O$3="","",$O$3),IF(R29="共通",IF(#REF!="","",#REF!),""))</f>
      </c>
      <c r="AA29" s="195" t="s">
        <v>70</v>
      </c>
      <c r="AB29" s="196">
        <v>12801.5</v>
      </c>
      <c r="AE29" s="87" t="s">
        <v>136</v>
      </c>
      <c r="AF29" s="196">
        <v>60100</v>
      </c>
      <c r="AG29" s="87">
        <f t="shared" si="7"/>
        <v>0</v>
      </c>
      <c r="AH29" s="87">
        <f t="shared" si="8"/>
        <v>0</v>
      </c>
      <c r="AI29" s="87">
        <f t="shared" si="1"/>
        <v>0</v>
      </c>
    </row>
    <row r="30" spans="1:35" ht="18" customHeight="1" thickBot="1">
      <c r="A30" s="60">
        <v>25</v>
      </c>
      <c r="B30" s="205"/>
      <c r="C30" s="80"/>
      <c r="D30" s="1"/>
      <c r="E30" s="199">
        <f t="shared" si="3"/>
      </c>
      <c r="F30" s="105"/>
      <c r="G30" s="61">
        <f>IF($C30="","",VLOOKUP((((INT(($C30-1)/2))*2)+1),#REF!,6,FALSE))</f>
      </c>
      <c r="H30" s="51">
        <f t="shared" si="4"/>
        <v>0</v>
      </c>
      <c r="I30" s="51"/>
      <c r="J30" s="62"/>
      <c r="K30" s="85" t="s">
        <v>108</v>
      </c>
      <c r="L30" s="20"/>
      <c r="M30" s="210">
        <f t="shared" si="5"/>
      </c>
      <c r="N30" s="8"/>
      <c r="O30" s="16"/>
      <c r="P30" s="211">
        <f t="shared" si="6"/>
      </c>
      <c r="Q30" s="9"/>
      <c r="R30" s="10"/>
      <c r="S30" s="52">
        <f t="shared" si="0"/>
      </c>
      <c r="T30" s="64">
        <f>IF(R30="低学年",IF($O$3="","",$O$3),IF(R30="共通",IF(#REF!="","",#REF!),""))</f>
      </c>
      <c r="AA30" s="195" t="s">
        <v>71</v>
      </c>
      <c r="AB30" s="196">
        <v>13221.6</v>
      </c>
      <c r="AE30" s="197" t="s">
        <v>151</v>
      </c>
      <c r="AF30" s="196">
        <v>60100</v>
      </c>
      <c r="AG30" s="87">
        <f>COUNTIF($R$6:$R$35,AE31)</f>
        <v>0</v>
      </c>
      <c r="AH30" s="87">
        <f t="shared" si="8"/>
        <v>0</v>
      </c>
      <c r="AI30" s="87">
        <f t="shared" si="1"/>
        <v>0</v>
      </c>
    </row>
    <row r="31" spans="1:35" ht="18" customHeight="1">
      <c r="A31" s="37">
        <v>26</v>
      </c>
      <c r="B31" s="203"/>
      <c r="C31" s="77"/>
      <c r="D31" s="74"/>
      <c r="E31" s="200">
        <f t="shared" si="3"/>
      </c>
      <c r="F31" s="102"/>
      <c r="G31" s="38">
        <f>IF($C31="","",VLOOKUP((((INT(($C31-1)/2))*2)+1),#REF!,6,FALSE))</f>
      </c>
      <c r="H31" s="56">
        <f t="shared" si="4"/>
        <v>0</v>
      </c>
      <c r="I31" s="56"/>
      <c r="J31" s="39"/>
      <c r="K31" s="41" t="s">
        <v>108</v>
      </c>
      <c r="L31" s="21"/>
      <c r="M31" s="212">
        <f t="shared" si="5"/>
      </c>
      <c r="N31" s="11"/>
      <c r="O31" s="17"/>
      <c r="P31" s="213">
        <f t="shared" si="6"/>
      </c>
      <c r="Q31" s="12"/>
      <c r="R31" s="13"/>
      <c r="S31" s="58">
        <f t="shared" si="0"/>
      </c>
      <c r="T31" s="43">
        <f>IF(R31="低学年",IF($O$3="","",$O$3),IF(R31="共通",IF(#REF!="","",#REF!),""))</f>
      </c>
      <c r="X31" s="112"/>
      <c r="AA31" s="195" t="s">
        <v>72</v>
      </c>
      <c r="AB31" s="196">
        <v>13641.7</v>
      </c>
      <c r="AE31" s="197" t="s">
        <v>152</v>
      </c>
      <c r="AF31" s="196">
        <v>60100</v>
      </c>
      <c r="AG31" s="87">
        <f>COUNTIF($R$6:$R$35,AE32)</f>
        <v>0</v>
      </c>
      <c r="AH31" s="87">
        <f t="shared" si="8"/>
        <v>0</v>
      </c>
      <c r="AI31" s="87">
        <f t="shared" si="1"/>
        <v>0</v>
      </c>
    </row>
    <row r="32" spans="1:35" ht="18" customHeight="1">
      <c r="A32" s="44">
        <v>27</v>
      </c>
      <c r="B32" s="204"/>
      <c r="C32" s="78"/>
      <c r="D32" s="75"/>
      <c r="E32" s="194">
        <f>PHONETIC(D32)</f>
      </c>
      <c r="F32" s="103"/>
      <c r="G32" s="45">
        <f>IF($C32="","",VLOOKUP((((INT(($C32-1)/2))*2)+1),#REF!,6,FALSE))</f>
      </c>
      <c r="H32" s="47">
        <f t="shared" si="4"/>
        <v>0</v>
      </c>
      <c r="I32" s="47"/>
      <c r="J32" s="46"/>
      <c r="K32" s="48" t="s">
        <v>108</v>
      </c>
      <c r="L32" s="20"/>
      <c r="M32" s="208">
        <f t="shared" si="5"/>
      </c>
      <c r="N32" s="5"/>
      <c r="O32" s="15"/>
      <c r="P32" s="209">
        <f t="shared" si="6"/>
      </c>
      <c r="Q32" s="7"/>
      <c r="R32" s="6"/>
      <c r="S32" s="49">
        <f t="shared" si="0"/>
      </c>
      <c r="T32" s="50">
        <f>IF(R32="低学年",IF($O$3="","",$O$3),IF(R32="共通",IF(#REF!="","",#REF!),""))</f>
      </c>
      <c r="AA32" s="195" t="s">
        <v>73</v>
      </c>
      <c r="AB32" s="196">
        <v>14061.8</v>
      </c>
      <c r="AE32" s="87" t="s">
        <v>136</v>
      </c>
      <c r="AF32" s="196">
        <v>60100</v>
      </c>
      <c r="AG32" s="87">
        <f>COUNTIF($R$6:$R$35,AE33)</f>
        <v>0</v>
      </c>
      <c r="AH32" s="87">
        <f t="shared" si="8"/>
        <v>0</v>
      </c>
      <c r="AI32" s="87">
        <f t="shared" si="1"/>
        <v>0</v>
      </c>
    </row>
    <row r="33" spans="1:35" ht="18" customHeight="1">
      <c r="A33" s="44">
        <v>28</v>
      </c>
      <c r="B33" s="204"/>
      <c r="C33" s="78"/>
      <c r="D33" s="75"/>
      <c r="E33" s="194">
        <f t="shared" si="3"/>
      </c>
      <c r="F33" s="103"/>
      <c r="G33" s="45">
        <f>IF($C33="","",VLOOKUP((((INT(($C33-1)/2))*2)+1),#REF!,6,FALSE))</f>
      </c>
      <c r="H33" s="47">
        <f t="shared" si="4"/>
        <v>0</v>
      </c>
      <c r="I33" s="47"/>
      <c r="J33" s="46"/>
      <c r="K33" s="48" t="s">
        <v>108</v>
      </c>
      <c r="L33" s="20"/>
      <c r="M33" s="208">
        <f t="shared" si="5"/>
      </c>
      <c r="N33" s="5"/>
      <c r="O33" s="15"/>
      <c r="P33" s="209">
        <f t="shared" si="6"/>
      </c>
      <c r="Q33" s="7"/>
      <c r="R33" s="6"/>
      <c r="S33" s="49">
        <f t="shared" si="0"/>
      </c>
      <c r="T33" s="50">
        <f>IF(R33="低学年",IF($O$3="","",$O$3),IF(R33="共通",IF(#REF!="","",#REF!),""))</f>
      </c>
      <c r="AA33" s="195" t="s">
        <v>74</v>
      </c>
      <c r="AB33" s="196">
        <v>14481.9</v>
      </c>
      <c r="AE33" s="87" t="s">
        <v>136</v>
      </c>
      <c r="AF33" s="196">
        <v>60100</v>
      </c>
      <c r="AG33" s="87">
        <f>COUNTIF($R$6:$R$35,AE34)</f>
        <v>0</v>
      </c>
      <c r="AH33" s="87">
        <f t="shared" si="8"/>
        <v>0</v>
      </c>
      <c r="AI33" s="87">
        <f t="shared" si="1"/>
        <v>0</v>
      </c>
    </row>
    <row r="34" spans="1:35" ht="18" customHeight="1">
      <c r="A34" s="44">
        <v>29</v>
      </c>
      <c r="B34" s="204"/>
      <c r="C34" s="78"/>
      <c r="D34" s="75"/>
      <c r="E34" s="194">
        <f t="shared" si="3"/>
      </c>
      <c r="F34" s="103"/>
      <c r="G34" s="45">
        <f>IF($C34="","",VLOOKUP((((INT(($C34-1)/2))*2)+1),#REF!,6,FALSE))</f>
      </c>
      <c r="H34" s="47">
        <f t="shared" si="4"/>
        <v>0</v>
      </c>
      <c r="I34" s="47"/>
      <c r="J34" s="46"/>
      <c r="K34" s="48" t="s">
        <v>108</v>
      </c>
      <c r="L34" s="20"/>
      <c r="M34" s="208">
        <f t="shared" si="5"/>
      </c>
      <c r="N34" s="5"/>
      <c r="O34" s="15"/>
      <c r="P34" s="209">
        <f t="shared" si="6"/>
      </c>
      <c r="Q34" s="7"/>
      <c r="R34" s="6"/>
      <c r="S34" s="49">
        <f t="shared" si="0"/>
      </c>
      <c r="T34" s="50">
        <f>IF(R34="低学年",IF($O$3="","",$O$3),IF(R34="共通",IF(#REF!="","",#REF!),""))</f>
      </c>
      <c r="AA34" s="195" t="s">
        <v>75</v>
      </c>
      <c r="AB34" s="196">
        <v>14902</v>
      </c>
      <c r="AE34" s="87" t="s">
        <v>136</v>
      </c>
      <c r="AI34" s="87">
        <f t="shared" si="1"/>
        <v>0</v>
      </c>
    </row>
    <row r="35" spans="1:35" ht="18" customHeight="1" thickBot="1">
      <c r="A35" s="60">
        <v>30</v>
      </c>
      <c r="B35" s="205"/>
      <c r="C35" s="80"/>
      <c r="D35" s="1"/>
      <c r="E35" s="199">
        <f t="shared" si="3"/>
      </c>
      <c r="F35" s="105"/>
      <c r="G35" s="61">
        <f>IF($C35="","",VLOOKUP((((INT(($C35-1)/2))*2)+1),#REF!,6,FALSE))</f>
      </c>
      <c r="H35" s="51">
        <f t="shared" si="4"/>
        <v>0</v>
      </c>
      <c r="I35" s="51"/>
      <c r="J35" s="62"/>
      <c r="K35" s="63" t="s">
        <v>108</v>
      </c>
      <c r="L35" s="22"/>
      <c r="M35" s="210">
        <f t="shared" si="5"/>
      </c>
      <c r="N35" s="8"/>
      <c r="O35" s="16"/>
      <c r="P35" s="211">
        <f t="shared" si="6"/>
      </c>
      <c r="Q35" s="9"/>
      <c r="R35" s="10"/>
      <c r="S35" s="52">
        <f t="shared" si="0"/>
      </c>
      <c r="T35" s="64">
        <f>IF(R35="低学年",IF($O$3="","",$O$3),IF(R35="共通",IF(#REF!="","",#REF!),""))</f>
      </c>
      <c r="AA35" s="195" t="s">
        <v>76</v>
      </c>
      <c r="AB35" s="196">
        <v>15322.1</v>
      </c>
      <c r="AE35" s="87" t="s">
        <v>136</v>
      </c>
      <c r="AI35" s="87">
        <f t="shared" si="1"/>
        <v>0</v>
      </c>
    </row>
    <row r="36" spans="1:31" ht="18" customHeight="1">
      <c r="A36" s="81" t="s">
        <v>98</v>
      </c>
      <c r="B36" s="101"/>
      <c r="C36" s="81"/>
      <c r="D36" s="81"/>
      <c r="E36" s="39"/>
      <c r="F36" s="38"/>
      <c r="G36" s="39"/>
      <c r="H36" s="82"/>
      <c r="I36" s="39"/>
      <c r="J36" s="39"/>
      <c r="K36" s="39"/>
      <c r="L36" s="193"/>
      <c r="M36" s="83"/>
      <c r="N36" s="201"/>
      <c r="O36" s="193"/>
      <c r="P36" s="83"/>
      <c r="Q36" s="201"/>
      <c r="R36" s="193"/>
      <c r="S36" s="83"/>
      <c r="T36" s="84"/>
      <c r="AA36" s="195" t="s">
        <v>77</v>
      </c>
      <c r="AB36" s="196"/>
      <c r="AE36" s="87" t="s">
        <v>136</v>
      </c>
    </row>
    <row r="37" spans="1:31" ht="18" customHeight="1">
      <c r="A37" s="243" t="s">
        <v>99</v>
      </c>
      <c r="B37" s="244"/>
      <c r="C37" s="245"/>
      <c r="D37" s="67" t="s">
        <v>100</v>
      </c>
      <c r="E37" s="67" t="s">
        <v>7</v>
      </c>
      <c r="F37" s="65"/>
      <c r="G37" s="65"/>
      <c r="H37" s="65"/>
      <c r="I37" s="65"/>
      <c r="J37" s="65"/>
      <c r="K37" s="65"/>
      <c r="L37" s="66"/>
      <c r="M37" s="66"/>
      <c r="N37" s="66"/>
      <c r="O37" s="66"/>
      <c r="P37" s="66"/>
      <c r="Q37" s="66"/>
      <c r="R37" s="66"/>
      <c r="S37" s="66"/>
      <c r="T37" s="66"/>
      <c r="AA37" s="195" t="s">
        <v>78</v>
      </c>
      <c r="AB37" s="196">
        <v>15742.2</v>
      </c>
      <c r="AE37" s="87" t="s">
        <v>136</v>
      </c>
    </row>
    <row r="38" spans="1:31" ht="18" customHeight="1">
      <c r="A38" s="246" t="s">
        <v>138</v>
      </c>
      <c r="B38" s="247"/>
      <c r="C38" s="248"/>
      <c r="D38" s="232"/>
      <c r="E38" s="68">
        <f>D38*2000</f>
        <v>0</v>
      </c>
      <c r="F38" s="24"/>
      <c r="G38" s="24"/>
      <c r="H38" s="24"/>
      <c r="I38" s="24"/>
      <c r="J38" s="24"/>
      <c r="K38" s="24"/>
      <c r="L38" s="242" t="s">
        <v>28</v>
      </c>
      <c r="M38" s="242"/>
      <c r="N38" s="242"/>
      <c r="O38" s="249"/>
      <c r="P38" s="249"/>
      <c r="Q38" s="250"/>
      <c r="R38" s="250"/>
      <c r="S38" s="250"/>
      <c r="T38" s="250"/>
      <c r="AA38" s="195" t="s">
        <v>79</v>
      </c>
      <c r="AB38" s="196">
        <v>16162.3</v>
      </c>
      <c r="AE38" s="87" t="s">
        <v>136</v>
      </c>
    </row>
    <row r="39" spans="1:31" ht="18" customHeight="1">
      <c r="A39" s="246" t="s">
        <v>139</v>
      </c>
      <c r="B39" s="247"/>
      <c r="C39" s="248"/>
      <c r="D39" s="232"/>
      <c r="E39" s="68">
        <f>D39*3000</f>
        <v>0</v>
      </c>
      <c r="F39" s="24"/>
      <c r="G39" s="24"/>
      <c r="H39" s="24"/>
      <c r="I39" s="24"/>
      <c r="J39" s="24"/>
      <c r="K39" s="24"/>
      <c r="L39" s="242" t="s">
        <v>29</v>
      </c>
      <c r="M39" s="242"/>
      <c r="N39" s="242"/>
      <c r="O39" s="237"/>
      <c r="P39" s="237"/>
      <c r="Q39" s="237"/>
      <c r="R39" s="237"/>
      <c r="S39" s="2"/>
      <c r="T39" s="2"/>
      <c r="AA39" s="195" t="s">
        <v>80</v>
      </c>
      <c r="AB39" s="196">
        <v>16582.4</v>
      </c>
      <c r="AE39" s="87" t="s">
        <v>136</v>
      </c>
    </row>
    <row r="40" spans="1:31" ht="18" customHeight="1">
      <c r="A40" s="246" t="s">
        <v>140</v>
      </c>
      <c r="B40" s="247"/>
      <c r="C40" s="248"/>
      <c r="D40" s="232"/>
      <c r="E40" s="68">
        <f>D40*2000</f>
        <v>0</v>
      </c>
      <c r="F40" s="24"/>
      <c r="G40" s="24"/>
      <c r="H40" s="24"/>
      <c r="I40" s="24"/>
      <c r="J40" s="24"/>
      <c r="K40" s="24"/>
      <c r="L40" s="242" t="s">
        <v>30</v>
      </c>
      <c r="M40" s="242"/>
      <c r="N40" s="242"/>
      <c r="O40" s="237"/>
      <c r="P40" s="237"/>
      <c r="Q40" s="237"/>
      <c r="R40" s="237"/>
      <c r="S40" s="2"/>
      <c r="T40" s="2"/>
      <c r="AA40" s="195" t="s">
        <v>81</v>
      </c>
      <c r="AB40" s="196">
        <v>17002.5</v>
      </c>
      <c r="AE40" s="87" t="s">
        <v>136</v>
      </c>
    </row>
    <row r="41" spans="1:28" ht="18" customHeight="1">
      <c r="A41" s="246" t="s">
        <v>141</v>
      </c>
      <c r="B41" s="247"/>
      <c r="C41" s="248"/>
      <c r="D41" s="232"/>
      <c r="E41" s="68">
        <f>D41*300</f>
        <v>0</v>
      </c>
      <c r="F41" s="24"/>
      <c r="G41" s="24"/>
      <c r="H41" s="24"/>
      <c r="I41" s="24"/>
      <c r="J41" s="24"/>
      <c r="K41" s="24"/>
      <c r="L41" s="242" t="s">
        <v>35</v>
      </c>
      <c r="M41" s="242"/>
      <c r="N41" s="242"/>
      <c r="O41" s="255"/>
      <c r="P41" s="255"/>
      <c r="Q41" s="256"/>
      <c r="R41" s="256"/>
      <c r="S41" s="256"/>
      <c r="T41" s="256"/>
      <c r="AA41" s="195" t="s">
        <v>82</v>
      </c>
      <c r="AB41" s="196">
        <v>17422.6</v>
      </c>
    </row>
    <row r="42" spans="1:28" ht="18" customHeight="1">
      <c r="A42" s="238" t="s">
        <v>8</v>
      </c>
      <c r="B42" s="239"/>
      <c r="C42" s="240"/>
      <c r="D42" s="232"/>
      <c r="E42" s="68">
        <f>SUM(E38:E41)</f>
        <v>0</v>
      </c>
      <c r="F42" s="24"/>
      <c r="G42" s="24"/>
      <c r="H42" s="24"/>
      <c r="I42" s="24"/>
      <c r="J42" s="24"/>
      <c r="K42" s="24"/>
      <c r="L42" s="242" t="s">
        <v>36</v>
      </c>
      <c r="M42" s="242"/>
      <c r="N42" s="242"/>
      <c r="O42" s="255"/>
      <c r="P42" s="255"/>
      <c r="Q42" s="256"/>
      <c r="R42" s="256"/>
      <c r="S42" s="256"/>
      <c r="T42" s="256"/>
      <c r="AA42" s="195" t="s">
        <v>83</v>
      </c>
      <c r="AB42" s="196">
        <v>17842.7</v>
      </c>
    </row>
    <row r="43" spans="1:28" ht="18" customHeight="1">
      <c r="A43" s="257" t="s">
        <v>150</v>
      </c>
      <c r="B43" s="258"/>
      <c r="C43" s="259"/>
      <c r="D43" s="233" t="s">
        <v>156</v>
      </c>
      <c r="E43" s="216"/>
      <c r="F43" s="24"/>
      <c r="G43" s="24"/>
      <c r="H43" s="24"/>
      <c r="I43" s="24"/>
      <c r="J43" s="24"/>
      <c r="K43" s="24"/>
      <c r="L43" s="254"/>
      <c r="M43" s="254"/>
      <c r="N43" s="254"/>
      <c r="O43" s="253"/>
      <c r="P43" s="253"/>
      <c r="Q43" s="253"/>
      <c r="R43" s="253"/>
      <c r="S43" s="202"/>
      <c r="T43" s="202"/>
      <c r="AA43" s="195" t="s">
        <v>84</v>
      </c>
      <c r="AB43" s="196">
        <v>18262.8</v>
      </c>
    </row>
    <row r="44" spans="1:28" ht="18" customHeight="1">
      <c r="A44" s="65"/>
      <c r="B44" s="65"/>
      <c r="C44" s="69"/>
      <c r="D44" s="69"/>
      <c r="E44" s="24"/>
      <c r="F44" s="24"/>
      <c r="G44" s="24"/>
      <c r="H44" s="24"/>
      <c r="I44" s="24"/>
      <c r="J44" s="24"/>
      <c r="K44" s="24"/>
      <c r="L44" s="23"/>
      <c r="M44" s="23"/>
      <c r="N44" s="23"/>
      <c r="O44" s="23"/>
      <c r="P44" s="23"/>
      <c r="Q44" s="23"/>
      <c r="R44" s="23"/>
      <c r="S44" s="23"/>
      <c r="T44" s="23"/>
      <c r="AA44" s="195" t="s">
        <v>85</v>
      </c>
      <c r="AB44" s="196">
        <v>18682.9</v>
      </c>
    </row>
    <row r="45" spans="1:28" ht="18" customHeight="1">
      <c r="A45" s="65"/>
      <c r="B45" s="65"/>
      <c r="C45" s="69"/>
      <c r="D45" s="69"/>
      <c r="E45" s="24"/>
      <c r="F45" s="24"/>
      <c r="G45" s="24"/>
      <c r="H45" s="24"/>
      <c r="I45" s="24"/>
      <c r="J45" s="24"/>
      <c r="K45" s="24"/>
      <c r="L45" s="26"/>
      <c r="M45" s="26"/>
      <c r="N45" s="26"/>
      <c r="O45" s="251"/>
      <c r="P45" s="251"/>
      <c r="Q45" s="251"/>
      <c r="R45" s="71"/>
      <c r="S45" s="71"/>
      <c r="T45" s="71"/>
      <c r="AA45" s="195" t="s">
        <v>86</v>
      </c>
      <c r="AB45" s="196">
        <v>19103</v>
      </c>
    </row>
    <row r="46" spans="1:28" ht="18" customHeight="1">
      <c r="A46" s="65"/>
      <c r="B46" s="24"/>
      <c r="C46" s="70"/>
      <c r="D46" s="70"/>
      <c r="E46" s="24"/>
      <c r="F46" s="24"/>
      <c r="G46" s="24"/>
      <c r="H46" s="24"/>
      <c r="I46" s="24"/>
      <c r="J46" s="24"/>
      <c r="K46" s="24"/>
      <c r="L46" s="26"/>
      <c r="M46" s="26"/>
      <c r="N46" s="26"/>
      <c r="O46" s="26"/>
      <c r="P46" s="26"/>
      <c r="Q46" s="26"/>
      <c r="R46" s="252"/>
      <c r="S46" s="252"/>
      <c r="T46" s="252"/>
      <c r="AA46" s="195" t="s">
        <v>87</v>
      </c>
      <c r="AB46" s="196">
        <v>19523.1</v>
      </c>
    </row>
    <row r="47" spans="1:28" ht="18" customHeight="1">
      <c r="A47" s="88"/>
      <c r="C47" s="97"/>
      <c r="D47" s="97"/>
      <c r="E47" s="88"/>
      <c r="F47" s="88"/>
      <c r="G47" s="88"/>
      <c r="H47" s="88"/>
      <c r="I47" s="88"/>
      <c r="J47" s="88"/>
      <c r="K47" s="88"/>
      <c r="L47" s="98"/>
      <c r="M47" s="98"/>
      <c r="N47" s="98"/>
      <c r="O47" s="98"/>
      <c r="P47" s="98"/>
      <c r="Q47" s="98"/>
      <c r="AA47" s="195" t="s">
        <v>88</v>
      </c>
      <c r="AB47" s="196">
        <v>19943.2</v>
      </c>
    </row>
    <row r="48" spans="7:28" ht="18" customHeight="1"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AA48" s="195" t="s">
        <v>89</v>
      </c>
      <c r="AB48" s="196">
        <v>20363.3</v>
      </c>
    </row>
    <row r="49" spans="27:28" ht="18" customHeight="1">
      <c r="AA49" s="195" t="s">
        <v>90</v>
      </c>
      <c r="AB49" s="196">
        <v>20783.4</v>
      </c>
    </row>
    <row r="50" spans="27:28" ht="18" customHeight="1">
      <c r="AA50" s="195" t="s">
        <v>91</v>
      </c>
      <c r="AB50" s="196">
        <v>21203.5</v>
      </c>
    </row>
    <row r="51" spans="27:28" ht="18" customHeight="1">
      <c r="AA51" s="195" t="s">
        <v>92</v>
      </c>
      <c r="AB51" s="196">
        <v>21623.6</v>
      </c>
    </row>
    <row r="52" spans="27:28" ht="18" customHeight="1">
      <c r="AA52" s="195" t="s">
        <v>93</v>
      </c>
      <c r="AB52" s="196">
        <v>22043.7</v>
      </c>
    </row>
    <row r="53" spans="27:28" ht="18" customHeight="1">
      <c r="AA53" s="195" t="s">
        <v>94</v>
      </c>
      <c r="AB53" s="196">
        <v>22463.8</v>
      </c>
    </row>
    <row r="54" spans="27:28" ht="18" customHeight="1">
      <c r="AA54" s="195" t="s">
        <v>95</v>
      </c>
      <c r="AB54" s="196">
        <v>22883.9</v>
      </c>
    </row>
    <row r="55" spans="27:28" ht="13.5">
      <c r="AA55" s="87" t="s">
        <v>137</v>
      </c>
      <c r="AB55" s="196">
        <v>23304</v>
      </c>
    </row>
    <row r="56" spans="27:28" ht="13.5">
      <c r="AA56" s="195"/>
      <c r="AB56" s="196">
        <v>23724.1</v>
      </c>
    </row>
  </sheetData>
  <sheetProtection sheet="1"/>
  <mergeCells count="26">
    <mergeCell ref="R46:T46"/>
    <mergeCell ref="A42:C42"/>
    <mergeCell ref="L42:N42"/>
    <mergeCell ref="O42:T42"/>
    <mergeCell ref="L43:N43"/>
    <mergeCell ref="O43:R43"/>
    <mergeCell ref="O45:Q45"/>
    <mergeCell ref="A43:C43"/>
    <mergeCell ref="A40:C40"/>
    <mergeCell ref="L40:N40"/>
    <mergeCell ref="O40:R40"/>
    <mergeCell ref="A41:C41"/>
    <mergeCell ref="L41:N41"/>
    <mergeCell ref="O41:T41"/>
    <mergeCell ref="A38:C38"/>
    <mergeCell ref="L38:N38"/>
    <mergeCell ref="O38:T38"/>
    <mergeCell ref="A39:C39"/>
    <mergeCell ref="L39:N39"/>
    <mergeCell ref="O39:R39"/>
    <mergeCell ref="N2:Q2"/>
    <mergeCell ref="A4:A5"/>
    <mergeCell ref="B4:B5"/>
    <mergeCell ref="L4:R4"/>
    <mergeCell ref="F4:F5"/>
    <mergeCell ref="A37:C37"/>
  </mergeCells>
  <dataValidations count="17">
    <dataValidation type="list" allowBlank="1" showInputMessage="1" showErrorMessage="1" sqref="AA7">
      <formula1>"＝＄AB$6:$AB$53"</formula1>
    </dataValidation>
    <dataValidation type="list" allowBlank="1" showInputMessage="1" showErrorMessage="1" sqref="AA56">
      <formula1>"＝＄AD$':$AD$17"</formula1>
    </dataValidation>
    <dataValidation type="list" allowBlank="1" showInputMessage="1" showErrorMessage="1" sqref="AA6 AA8:AA54">
      <formula1>"＝＄AA$7:$AA$53"</formula1>
    </dataValidation>
    <dataValidation allowBlank="1" showInputMessage="1" showErrorMessage="1" prompt="低学年リレーの最高記録を入力" imeMode="halfAlpha" sqref="O3:P3"/>
    <dataValidation allowBlank="1" showInputMessage="1" showErrorMessage="1" promptTitle="入力の氏名が公認記録となります。" prompt="エントリー終了後の修正はできません。&#10;確認をお願いします。&#10;&#10;表彰状、記録証もこのまま作成されます。&#10;姓名合わせて４字までの場合は、&#10;５字になるように姓と名の間に&#10;全角スペースを入れてください。&#10;５字以上の場合は、&#10;続けて入力をお願いします。&#10;" sqref="D6:D35"/>
    <dataValidation type="whole" allowBlank="1" showInputMessage="1" showErrorMessage="1" imeMode="halfAlpha" sqref="C6:C35">
      <formula1>1</formula1>
      <formula2>3000</formula2>
    </dataValidation>
    <dataValidation allowBlank="1" showErrorMessage="1" sqref="T6:T36"/>
    <dataValidation allowBlank="1" showInputMessage="1" showErrorMessage="1" prompt="小数点以下２位の数値で入力。&#10;手動計時は0.24をプラス。&#10;&#10;例　100m10&quot;86→10.86&#10;　　3000m8'41&quot;59→841.59&#10;　　走高跳2m01→2.01" imeMode="halfAlpha" sqref="Q36 N36"/>
    <dataValidation type="list" allowBlank="1" showInputMessage="1" showErrorMessage="1" sqref="B6:B35">
      <formula1>$AA$8:$AA$55</formula1>
    </dataValidation>
    <dataValidation type="list" allowBlank="1" showInputMessage="1" showErrorMessage="1" sqref="AD30 L19">
      <formula1>$AE$7:$AE$24</formula1>
    </dataValidation>
    <dataValidation type="list" allowBlank="1" showInputMessage="1" showErrorMessage="1" sqref="L6:L18 L20:L36 O6:O36">
      <formula1>$AE$7:$AE$21</formula1>
    </dataValidation>
    <dataValidation type="list" allowBlank="1" showInputMessage="1" showErrorMessage="1" sqref="AH20">
      <formula1>$AE$7:$AE$18</formula1>
    </dataValidation>
    <dataValidation allowBlank="1" showInputMessage="1" showErrorMessage="1" prompt="必須入力　&#10;記録がない場合は、予測タイム&#10;入力がない場合はエントリーできません。&#10;&#10;小数点以下２位の数値で入力。&#10;手動計時は0.24をプラス。&#10;例　100m10&quot;86→10.86&#10;　　3000m8'41&quot;59→841.59&#10;　　走高跳2m01→2.01&#10;&#10;" imeMode="halfAlpha" sqref="N6:N35 Q6:Q35"/>
    <dataValidation allowBlank="1" showInputMessage="1" showErrorMessage="1" promptTitle="確認してください" prompt="左セルの変換入力がフリガナになります。&#10;&#10;読と異なる場合は、左のセルのフリガナを修正してください。このセルを修正してもフリガナは修正されません。&#10;&#10;修正の方法：&#10;左のセルにフリガナにカーソルを置いて左クリックし、フリガナを修正してください。" sqref="E6:E35"/>
    <dataValidation type="list" allowBlank="1" showInputMessage="1" showErrorMessage="1" sqref="E43">
      <formula1>$AE$30:$AE$31</formula1>
    </dataValidation>
    <dataValidation type="list" allowBlank="1" showInputMessage="1" showErrorMessage="1" sqref="R36">
      <formula1>$AE$24:$AE$34</formula1>
    </dataValidation>
    <dataValidation type="list" allowBlank="1" showInputMessage="1" showErrorMessage="1" sqref="R6:R35">
      <formula1>$AE$24:$AE$26</formula1>
    </dataValidation>
  </dataValidations>
  <hyperlinks>
    <hyperlink ref="X19" r:id="rId1" display="mitakarikukyo@yahoo.co.jp"/>
  </hyperlinks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00B0F0"/>
  </sheetPr>
  <dimension ref="A1:V3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V101"/>
    </sheetView>
  </sheetViews>
  <sheetFormatPr defaultColWidth="9.00390625" defaultRowHeight="13.5"/>
  <cols>
    <col min="1" max="1" width="6.375" style="165" customWidth="1"/>
    <col min="2" max="2" width="8.625" style="165" customWidth="1"/>
    <col min="3" max="3" width="5.25390625" style="165" customWidth="1"/>
    <col min="4" max="5" width="13.625" style="165" customWidth="1"/>
    <col min="6" max="6" width="3.75390625" style="165" customWidth="1"/>
    <col min="7" max="7" width="8.625" style="166" hidden="1" customWidth="1"/>
    <col min="8" max="8" width="19.00390625" style="165" customWidth="1"/>
    <col min="9" max="9" width="11.50390625" style="181" hidden="1" customWidth="1"/>
    <col min="10" max="10" width="0.12890625" style="165" customWidth="1"/>
    <col min="11" max="11" width="3.375" style="165" customWidth="1"/>
    <col min="12" max="12" width="12.625" style="165" customWidth="1"/>
    <col min="13" max="13" width="12.625" style="185" hidden="1" customWidth="1"/>
    <col min="14" max="14" width="7.75390625" style="165" customWidth="1"/>
    <col min="15" max="15" width="2.625" style="165" customWidth="1"/>
    <col min="16" max="16" width="5.625" style="165" hidden="1" customWidth="1"/>
    <col min="17" max="19" width="11.625" style="165" hidden="1" customWidth="1"/>
    <col min="20" max="20" width="15.25390625" style="165" customWidth="1"/>
    <col min="21" max="21" width="13.50390625" style="165" customWidth="1"/>
    <col min="22" max="22" width="12.25390625" style="165" hidden="1" customWidth="1"/>
    <col min="23" max="16384" width="9.00390625" style="165" customWidth="1"/>
  </cols>
  <sheetData>
    <row r="1" spans="1:22" s="163" customFormat="1" ht="69.75" customHeight="1">
      <c r="A1" s="163" t="s">
        <v>11</v>
      </c>
      <c r="B1" s="163" t="s">
        <v>24</v>
      </c>
      <c r="C1" s="163" t="s">
        <v>10</v>
      </c>
      <c r="D1" s="163" t="s">
        <v>159</v>
      </c>
      <c r="E1" s="163" t="s">
        <v>47</v>
      </c>
      <c r="F1" s="163" t="s">
        <v>13</v>
      </c>
      <c r="G1" s="164" t="s">
        <v>27</v>
      </c>
      <c r="H1" s="163" t="s">
        <v>122</v>
      </c>
      <c r="I1" s="187" t="s">
        <v>26</v>
      </c>
      <c r="J1" s="163" t="s">
        <v>9</v>
      </c>
      <c r="K1" s="163" t="s">
        <v>12</v>
      </c>
      <c r="L1" s="163" t="s">
        <v>4</v>
      </c>
      <c r="M1" s="188" t="s">
        <v>25</v>
      </c>
      <c r="N1" s="163" t="s">
        <v>6</v>
      </c>
      <c r="O1" s="165"/>
      <c r="P1" s="163" t="s">
        <v>21</v>
      </c>
      <c r="Q1" s="163" t="s">
        <v>22</v>
      </c>
      <c r="R1" s="163" t="s">
        <v>23</v>
      </c>
      <c r="S1" s="163" t="s">
        <v>5</v>
      </c>
      <c r="T1" s="165">
        <f>IF(COUNTIF(A2:A100,"エラー")&gt;0,"どこかに重複データがあります。A列の「エラー」をご確認の上、一覧表を訂正して下さい。","")</f>
      </c>
      <c r="V1" s="189" t="s">
        <v>122</v>
      </c>
    </row>
    <row r="2" spans="1:22" ht="18.75" customHeight="1">
      <c r="A2" s="165" t="s">
        <v>20</v>
      </c>
      <c r="H2" s="165" t="s">
        <v>20</v>
      </c>
      <c r="M2" s="165"/>
      <c r="V2" s="165" t="s">
        <v>20</v>
      </c>
    </row>
    <row r="3" spans="1:22" ht="18.75">
      <c r="A3" s="165" t="s">
        <v>20</v>
      </c>
      <c r="H3" s="165" t="s">
        <v>20</v>
      </c>
      <c r="M3" s="165"/>
      <c r="V3" s="165" t="s">
        <v>20</v>
      </c>
    </row>
    <row r="4" spans="1:22" ht="18.75">
      <c r="A4" s="165" t="s">
        <v>20</v>
      </c>
      <c r="H4" s="165" t="s">
        <v>20</v>
      </c>
      <c r="M4" s="165"/>
      <c r="V4" s="165" t="s">
        <v>20</v>
      </c>
    </row>
    <row r="5" spans="1:22" ht="18.75">
      <c r="A5" s="165" t="s">
        <v>20</v>
      </c>
      <c r="H5" s="165" t="s">
        <v>20</v>
      </c>
      <c r="M5" s="165"/>
      <c r="V5" s="165" t="s">
        <v>20</v>
      </c>
    </row>
    <row r="6" spans="1:22" ht="18.75">
      <c r="A6" s="165" t="s">
        <v>20</v>
      </c>
      <c r="H6" s="165" t="s">
        <v>20</v>
      </c>
      <c r="M6" s="165"/>
      <c r="V6" s="165" t="s">
        <v>20</v>
      </c>
    </row>
    <row r="7" spans="1:22" ht="18.75">
      <c r="A7" s="165" t="s">
        <v>20</v>
      </c>
      <c r="H7" s="165" t="s">
        <v>20</v>
      </c>
      <c r="M7" s="165"/>
      <c r="V7" s="165" t="s">
        <v>20</v>
      </c>
    </row>
    <row r="8" spans="1:22" ht="18.75">
      <c r="A8" s="165" t="s">
        <v>20</v>
      </c>
      <c r="H8" s="165" t="s">
        <v>20</v>
      </c>
      <c r="M8" s="165"/>
      <c r="V8" s="165" t="s">
        <v>20</v>
      </c>
    </row>
    <row r="9" spans="1:22" ht="18.75">
      <c r="A9" s="165" t="s">
        <v>20</v>
      </c>
      <c r="H9" s="165" t="s">
        <v>20</v>
      </c>
      <c r="M9" s="165"/>
      <c r="V9" s="165" t="s">
        <v>20</v>
      </c>
    </row>
    <row r="10" spans="1:22" ht="18.75">
      <c r="A10" s="165" t="s">
        <v>20</v>
      </c>
      <c r="H10" s="165" t="s">
        <v>20</v>
      </c>
      <c r="M10" s="165"/>
      <c r="V10" s="165" t="s">
        <v>20</v>
      </c>
    </row>
    <row r="11" spans="1:22" ht="18.75">
      <c r="A11" s="165" t="s">
        <v>20</v>
      </c>
      <c r="H11" s="165" t="s">
        <v>20</v>
      </c>
      <c r="M11" s="165"/>
      <c r="V11" s="165" t="s">
        <v>20</v>
      </c>
    </row>
    <row r="12" spans="1:22" ht="18.75">
      <c r="A12" s="165" t="s">
        <v>20</v>
      </c>
      <c r="H12" s="165" t="s">
        <v>20</v>
      </c>
      <c r="M12" s="165"/>
      <c r="V12" s="165" t="s">
        <v>20</v>
      </c>
    </row>
    <row r="13" spans="1:22" ht="18.75">
      <c r="A13" s="165" t="s">
        <v>20</v>
      </c>
      <c r="H13" s="165" t="s">
        <v>20</v>
      </c>
      <c r="M13" s="165"/>
      <c r="V13" s="165" t="s">
        <v>20</v>
      </c>
    </row>
    <row r="14" spans="1:22" ht="18.75">
      <c r="A14" s="165" t="s">
        <v>20</v>
      </c>
      <c r="H14" s="165" t="s">
        <v>20</v>
      </c>
      <c r="M14" s="165"/>
      <c r="V14" s="165" t="s">
        <v>20</v>
      </c>
    </row>
    <row r="15" spans="1:22" ht="18.75">
      <c r="A15" s="165" t="s">
        <v>20</v>
      </c>
      <c r="H15" s="165" t="s">
        <v>20</v>
      </c>
      <c r="M15" s="165"/>
      <c r="V15" s="165" t="s">
        <v>20</v>
      </c>
    </row>
    <row r="16" spans="1:22" ht="18.75">
      <c r="A16" s="165" t="s">
        <v>20</v>
      </c>
      <c r="H16" s="165" t="s">
        <v>20</v>
      </c>
      <c r="M16" s="165"/>
      <c r="V16" s="165" t="s">
        <v>20</v>
      </c>
    </row>
    <row r="17" spans="1:22" ht="18.75">
      <c r="A17" s="165" t="s">
        <v>20</v>
      </c>
      <c r="H17" s="165" t="s">
        <v>20</v>
      </c>
      <c r="M17" s="165"/>
      <c r="V17" s="165" t="s">
        <v>20</v>
      </c>
    </row>
    <row r="18" spans="1:22" ht="18.75">
      <c r="A18" s="165" t="s">
        <v>20</v>
      </c>
      <c r="H18" s="165" t="s">
        <v>20</v>
      </c>
      <c r="M18" s="165"/>
      <c r="V18" s="165" t="s">
        <v>20</v>
      </c>
    </row>
    <row r="19" spans="1:22" ht="18.75">
      <c r="A19" s="165" t="s">
        <v>20</v>
      </c>
      <c r="H19" s="165" t="s">
        <v>20</v>
      </c>
      <c r="M19" s="165"/>
      <c r="V19" s="165" t="s">
        <v>20</v>
      </c>
    </row>
    <row r="20" spans="1:22" ht="18.75">
      <c r="A20" s="165" t="s">
        <v>20</v>
      </c>
      <c r="H20" s="165" t="s">
        <v>20</v>
      </c>
      <c r="M20" s="165"/>
      <c r="V20" s="165" t="s">
        <v>20</v>
      </c>
    </row>
    <row r="21" spans="1:22" ht="18.75">
      <c r="A21" s="165" t="s">
        <v>20</v>
      </c>
      <c r="H21" s="165" t="s">
        <v>20</v>
      </c>
      <c r="M21" s="165"/>
      <c r="V21" s="165" t="s">
        <v>20</v>
      </c>
    </row>
    <row r="22" spans="1:22" ht="18.75">
      <c r="A22" s="165" t="s">
        <v>20</v>
      </c>
      <c r="H22" s="165" t="s">
        <v>20</v>
      </c>
      <c r="M22" s="165"/>
      <c r="V22" s="165" t="s">
        <v>20</v>
      </c>
    </row>
    <row r="23" spans="1:22" ht="18.75">
      <c r="A23" s="165" t="s">
        <v>20</v>
      </c>
      <c r="H23" s="165" t="s">
        <v>20</v>
      </c>
      <c r="M23" s="165"/>
      <c r="V23" s="165" t="s">
        <v>20</v>
      </c>
    </row>
    <row r="24" spans="1:22" ht="18.75">
      <c r="A24" s="165" t="s">
        <v>20</v>
      </c>
      <c r="H24" s="165" t="s">
        <v>20</v>
      </c>
      <c r="M24" s="165"/>
      <c r="V24" s="165" t="s">
        <v>20</v>
      </c>
    </row>
    <row r="25" spans="1:22" ht="18.75">
      <c r="A25" s="165" t="s">
        <v>20</v>
      </c>
      <c r="H25" s="165" t="s">
        <v>20</v>
      </c>
      <c r="M25" s="165"/>
      <c r="V25" s="165" t="s">
        <v>20</v>
      </c>
    </row>
    <row r="26" spans="1:22" ht="18.75">
      <c r="A26" s="165" t="s">
        <v>20</v>
      </c>
      <c r="H26" s="165" t="s">
        <v>20</v>
      </c>
      <c r="M26" s="165"/>
      <c r="V26" s="165" t="s">
        <v>20</v>
      </c>
    </row>
    <row r="27" spans="1:22" ht="18.75">
      <c r="A27" s="165" t="s">
        <v>20</v>
      </c>
      <c r="H27" s="165" t="s">
        <v>20</v>
      </c>
      <c r="M27" s="165"/>
      <c r="V27" s="165" t="s">
        <v>20</v>
      </c>
    </row>
    <row r="28" spans="1:22" ht="18.75">
      <c r="A28" s="165" t="s">
        <v>20</v>
      </c>
      <c r="H28" s="165" t="s">
        <v>20</v>
      </c>
      <c r="M28" s="165"/>
      <c r="V28" s="165" t="s">
        <v>20</v>
      </c>
    </row>
    <row r="29" spans="1:22" ht="18.75">
      <c r="A29" s="165" t="s">
        <v>20</v>
      </c>
      <c r="H29" s="165" t="s">
        <v>20</v>
      </c>
      <c r="M29" s="165"/>
      <c r="V29" s="165" t="s">
        <v>20</v>
      </c>
    </row>
    <row r="30" spans="1:22" ht="18.75">
      <c r="A30" s="165" t="s">
        <v>20</v>
      </c>
      <c r="H30" s="165" t="s">
        <v>20</v>
      </c>
      <c r="M30" s="165"/>
      <c r="V30" s="165" t="s">
        <v>20</v>
      </c>
    </row>
    <row r="31" spans="1:22" ht="18.75">
      <c r="A31" s="165" t="s">
        <v>20</v>
      </c>
      <c r="H31" s="165" t="s">
        <v>20</v>
      </c>
      <c r="M31" s="165"/>
      <c r="V31" s="165" t="s">
        <v>20</v>
      </c>
    </row>
    <row r="32" spans="1:22" ht="18.75">
      <c r="A32" s="165" t="s">
        <v>20</v>
      </c>
      <c r="H32" s="165" t="s">
        <v>20</v>
      </c>
      <c r="M32" s="165"/>
      <c r="V32" s="165" t="s">
        <v>20</v>
      </c>
    </row>
    <row r="33" spans="1:22" ht="18.75">
      <c r="A33" s="165" t="s">
        <v>20</v>
      </c>
      <c r="H33" s="165" t="s">
        <v>20</v>
      </c>
      <c r="M33" s="165"/>
      <c r="V33" s="165" t="s">
        <v>20</v>
      </c>
    </row>
    <row r="34" spans="1:22" ht="13.5" customHeight="1">
      <c r="A34" s="165" t="s">
        <v>20</v>
      </c>
      <c r="H34" s="165" t="s">
        <v>20</v>
      </c>
      <c r="M34" s="165"/>
      <c r="V34" s="165" t="s">
        <v>20</v>
      </c>
    </row>
    <row r="35" spans="1:22" ht="18.75">
      <c r="A35" s="165" t="s">
        <v>20</v>
      </c>
      <c r="H35" s="165" t="s">
        <v>20</v>
      </c>
      <c r="M35" s="165"/>
      <c r="V35" s="165" t="s">
        <v>20</v>
      </c>
    </row>
    <row r="36" spans="1:22" ht="18.75">
      <c r="A36" s="165" t="s">
        <v>20</v>
      </c>
      <c r="H36" s="165" t="s">
        <v>20</v>
      </c>
      <c r="M36" s="165"/>
      <c r="V36" s="165" t="s">
        <v>20</v>
      </c>
    </row>
    <row r="37" spans="1:22" ht="13.5" customHeight="1">
      <c r="A37" s="165" t="s">
        <v>20</v>
      </c>
      <c r="H37" s="165" t="s">
        <v>20</v>
      </c>
      <c r="M37" s="165"/>
      <c r="V37" s="165" t="s">
        <v>20</v>
      </c>
    </row>
    <row r="38" spans="1:22" ht="18.75">
      <c r="A38" s="165" t="s">
        <v>20</v>
      </c>
      <c r="H38" s="165" t="s">
        <v>20</v>
      </c>
      <c r="M38" s="165"/>
      <c r="V38" s="165" t="s">
        <v>20</v>
      </c>
    </row>
    <row r="39" spans="1:22" ht="18.75">
      <c r="A39" s="165" t="s">
        <v>20</v>
      </c>
      <c r="H39" s="165" t="s">
        <v>20</v>
      </c>
      <c r="M39" s="165"/>
      <c r="V39" s="165" t="s">
        <v>20</v>
      </c>
    </row>
    <row r="40" spans="1:22" ht="18.75">
      <c r="A40" s="165" t="s">
        <v>20</v>
      </c>
      <c r="H40" s="165" t="s">
        <v>20</v>
      </c>
      <c r="M40" s="165"/>
      <c r="V40" s="165" t="s">
        <v>20</v>
      </c>
    </row>
    <row r="41" spans="1:22" ht="18.75">
      <c r="A41" s="165" t="s">
        <v>20</v>
      </c>
      <c r="H41" s="165" t="s">
        <v>20</v>
      </c>
      <c r="M41" s="165"/>
      <c r="V41" s="165" t="s">
        <v>20</v>
      </c>
    </row>
    <row r="42" spans="1:22" ht="18.75">
      <c r="A42" s="165" t="s">
        <v>20</v>
      </c>
      <c r="H42" s="165" t="s">
        <v>20</v>
      </c>
      <c r="M42" s="165"/>
      <c r="V42" s="165" t="s">
        <v>20</v>
      </c>
    </row>
    <row r="43" spans="1:22" ht="18.75">
      <c r="A43" s="165" t="s">
        <v>20</v>
      </c>
      <c r="H43" s="165" t="s">
        <v>20</v>
      </c>
      <c r="M43" s="165"/>
      <c r="V43" s="165" t="s">
        <v>20</v>
      </c>
    </row>
    <row r="44" spans="1:22" ht="18.75">
      <c r="A44" s="165" t="s">
        <v>20</v>
      </c>
      <c r="H44" s="165" t="s">
        <v>20</v>
      </c>
      <c r="M44" s="165"/>
      <c r="V44" s="165" t="s">
        <v>20</v>
      </c>
    </row>
    <row r="45" spans="1:22" ht="18.75">
      <c r="A45" s="165" t="s">
        <v>20</v>
      </c>
      <c r="H45" s="165" t="s">
        <v>20</v>
      </c>
      <c r="M45" s="165"/>
      <c r="V45" s="165" t="s">
        <v>20</v>
      </c>
    </row>
    <row r="46" spans="1:22" ht="18.75">
      <c r="A46" s="165" t="s">
        <v>20</v>
      </c>
      <c r="H46" s="165" t="s">
        <v>20</v>
      </c>
      <c r="M46" s="165"/>
      <c r="V46" s="165" t="s">
        <v>20</v>
      </c>
    </row>
    <row r="47" spans="1:22" ht="18.75">
      <c r="A47" s="165" t="s">
        <v>20</v>
      </c>
      <c r="H47" s="165" t="s">
        <v>20</v>
      </c>
      <c r="M47" s="165"/>
      <c r="V47" s="165" t="s">
        <v>20</v>
      </c>
    </row>
    <row r="48" spans="1:22" ht="18.75">
      <c r="A48" s="165" t="s">
        <v>20</v>
      </c>
      <c r="H48" s="165" t="s">
        <v>20</v>
      </c>
      <c r="M48" s="165"/>
      <c r="V48" s="165" t="s">
        <v>20</v>
      </c>
    </row>
    <row r="49" spans="1:22" ht="18.75">
      <c r="A49" s="165" t="s">
        <v>20</v>
      </c>
      <c r="H49" s="165" t="s">
        <v>20</v>
      </c>
      <c r="M49" s="165"/>
      <c r="V49" s="165" t="s">
        <v>20</v>
      </c>
    </row>
    <row r="50" spans="1:22" ht="18.75">
      <c r="A50" s="165" t="s">
        <v>20</v>
      </c>
      <c r="H50" s="165" t="s">
        <v>20</v>
      </c>
      <c r="M50" s="165"/>
      <c r="V50" s="165" t="s">
        <v>20</v>
      </c>
    </row>
    <row r="51" spans="1:22" ht="18.75">
      <c r="A51" s="165" t="s">
        <v>20</v>
      </c>
      <c r="H51" s="165" t="s">
        <v>20</v>
      </c>
      <c r="M51" s="165"/>
      <c r="V51" s="165" t="s">
        <v>20</v>
      </c>
    </row>
    <row r="52" spans="1:22" ht="18.75">
      <c r="A52" s="165" t="s">
        <v>20</v>
      </c>
      <c r="H52" s="165" t="s">
        <v>20</v>
      </c>
      <c r="M52" s="165"/>
      <c r="V52" s="165" t="s">
        <v>20</v>
      </c>
    </row>
    <row r="53" spans="1:22" ht="18.75">
      <c r="A53" s="165" t="s">
        <v>20</v>
      </c>
      <c r="H53" s="165" t="s">
        <v>20</v>
      </c>
      <c r="M53" s="165"/>
      <c r="V53" s="165" t="s">
        <v>20</v>
      </c>
    </row>
    <row r="54" spans="1:22" ht="18.75">
      <c r="A54" s="165" t="s">
        <v>20</v>
      </c>
      <c r="H54" s="165" t="s">
        <v>20</v>
      </c>
      <c r="M54" s="165"/>
      <c r="V54" s="165" t="s">
        <v>20</v>
      </c>
    </row>
    <row r="55" spans="1:22" ht="18.75">
      <c r="A55" s="165" t="s">
        <v>20</v>
      </c>
      <c r="H55" s="165" t="s">
        <v>20</v>
      </c>
      <c r="M55" s="165"/>
      <c r="V55" s="165" t="s">
        <v>20</v>
      </c>
    </row>
    <row r="56" spans="1:22" ht="18.75">
      <c r="A56" s="165" t="s">
        <v>20</v>
      </c>
      <c r="H56" s="165" t="s">
        <v>20</v>
      </c>
      <c r="M56" s="165"/>
      <c r="V56" s="165" t="s">
        <v>20</v>
      </c>
    </row>
    <row r="57" spans="1:22" ht="18.75">
      <c r="A57" s="165" t="s">
        <v>20</v>
      </c>
      <c r="H57" s="165" t="s">
        <v>20</v>
      </c>
      <c r="M57" s="165"/>
      <c r="V57" s="165" t="s">
        <v>20</v>
      </c>
    </row>
    <row r="58" spans="1:22" ht="18.75">
      <c r="A58" s="165" t="s">
        <v>20</v>
      </c>
      <c r="H58" s="165" t="s">
        <v>20</v>
      </c>
      <c r="M58" s="165"/>
      <c r="V58" s="165" t="s">
        <v>20</v>
      </c>
    </row>
    <row r="59" spans="1:22" ht="18.75">
      <c r="A59" s="165" t="s">
        <v>20</v>
      </c>
      <c r="H59" s="165" t="s">
        <v>20</v>
      </c>
      <c r="M59" s="165"/>
      <c r="V59" s="165" t="s">
        <v>20</v>
      </c>
    </row>
    <row r="60" spans="1:22" ht="18.75">
      <c r="A60" s="165" t="s">
        <v>20</v>
      </c>
      <c r="H60" s="165" t="s">
        <v>20</v>
      </c>
      <c r="M60" s="165"/>
      <c r="V60" s="165" t="s">
        <v>20</v>
      </c>
    </row>
    <row r="61" spans="1:22" ht="18.75">
      <c r="A61" s="165" t="s">
        <v>20</v>
      </c>
      <c r="H61" s="165" t="s">
        <v>20</v>
      </c>
      <c r="M61" s="165"/>
      <c r="V61" s="165" t="s">
        <v>20</v>
      </c>
    </row>
    <row r="62" spans="1:22" ht="18.75">
      <c r="A62" s="165" t="s">
        <v>20</v>
      </c>
      <c r="H62" s="165" t="s">
        <v>20</v>
      </c>
      <c r="M62" s="165"/>
      <c r="V62" s="165" t="s">
        <v>20</v>
      </c>
    </row>
    <row r="63" spans="1:22" ht="18.75">
      <c r="A63" s="165" t="s">
        <v>20</v>
      </c>
      <c r="H63" s="165" t="s">
        <v>20</v>
      </c>
      <c r="M63" s="165"/>
      <c r="V63" s="165" t="s">
        <v>20</v>
      </c>
    </row>
    <row r="64" spans="1:22" ht="18.75">
      <c r="A64" s="165" t="s">
        <v>20</v>
      </c>
      <c r="H64" s="165" t="s">
        <v>20</v>
      </c>
      <c r="M64" s="165"/>
      <c r="V64" s="165" t="s">
        <v>20</v>
      </c>
    </row>
    <row r="65" spans="1:22" ht="18.75">
      <c r="A65" s="165" t="s">
        <v>20</v>
      </c>
      <c r="H65" s="165" t="s">
        <v>20</v>
      </c>
      <c r="M65" s="165"/>
      <c r="V65" s="165" t="s">
        <v>20</v>
      </c>
    </row>
    <row r="66" spans="1:22" ht="18.75">
      <c r="A66" s="165" t="s">
        <v>20</v>
      </c>
      <c r="H66" s="165" t="s">
        <v>20</v>
      </c>
      <c r="M66" s="165"/>
      <c r="V66" s="165" t="s">
        <v>20</v>
      </c>
    </row>
    <row r="67" spans="1:22" ht="18.75">
      <c r="A67" s="165" t="s">
        <v>20</v>
      </c>
      <c r="H67" s="165" t="s">
        <v>20</v>
      </c>
      <c r="M67" s="165"/>
      <c r="V67" s="165" t="s">
        <v>20</v>
      </c>
    </row>
    <row r="68" spans="1:22" ht="18.75">
      <c r="A68" s="165" t="s">
        <v>20</v>
      </c>
      <c r="H68" s="165" t="s">
        <v>20</v>
      </c>
      <c r="M68" s="165"/>
      <c r="V68" s="165" t="s">
        <v>20</v>
      </c>
    </row>
    <row r="69" spans="1:22" ht="18.75">
      <c r="A69" s="165" t="s">
        <v>20</v>
      </c>
      <c r="H69" s="165" t="s">
        <v>20</v>
      </c>
      <c r="M69" s="165"/>
      <c r="V69" s="165" t="s">
        <v>20</v>
      </c>
    </row>
    <row r="70" spans="1:22" ht="18.75">
      <c r="A70" s="165" t="s">
        <v>20</v>
      </c>
      <c r="H70" s="165" t="s">
        <v>20</v>
      </c>
      <c r="M70" s="165"/>
      <c r="V70" s="165" t="s">
        <v>20</v>
      </c>
    </row>
    <row r="71" spans="1:22" ht="18.75">
      <c r="A71" s="165" t="s">
        <v>20</v>
      </c>
      <c r="H71" s="165" t="s">
        <v>20</v>
      </c>
      <c r="M71" s="165"/>
      <c r="V71" s="165" t="s">
        <v>20</v>
      </c>
    </row>
    <row r="72" spans="1:22" ht="18.75">
      <c r="A72" s="165" t="s">
        <v>20</v>
      </c>
      <c r="H72" s="165" t="s">
        <v>20</v>
      </c>
      <c r="M72" s="165"/>
      <c r="V72" s="165" t="s">
        <v>20</v>
      </c>
    </row>
    <row r="73" spans="1:22" ht="18.75">
      <c r="A73" s="165" t="s">
        <v>20</v>
      </c>
      <c r="H73" s="165" t="s">
        <v>20</v>
      </c>
      <c r="M73" s="165"/>
      <c r="V73" s="165" t="s">
        <v>20</v>
      </c>
    </row>
    <row r="74" spans="1:22" ht="18.75">
      <c r="A74" s="165" t="s">
        <v>20</v>
      </c>
      <c r="H74" s="165" t="s">
        <v>20</v>
      </c>
      <c r="M74" s="165"/>
      <c r="V74" s="165" t="s">
        <v>20</v>
      </c>
    </row>
    <row r="75" spans="1:22" ht="18.75">
      <c r="A75" s="165" t="s">
        <v>20</v>
      </c>
      <c r="H75" s="165" t="s">
        <v>20</v>
      </c>
      <c r="M75" s="165"/>
      <c r="V75" s="165" t="s">
        <v>20</v>
      </c>
    </row>
    <row r="76" spans="1:22" ht="18.75">
      <c r="A76" s="165" t="s">
        <v>20</v>
      </c>
      <c r="H76" s="165" t="s">
        <v>20</v>
      </c>
      <c r="M76" s="165"/>
      <c r="V76" s="165" t="s">
        <v>20</v>
      </c>
    </row>
    <row r="77" spans="1:22" ht="18.75">
      <c r="A77" s="165" t="s">
        <v>20</v>
      </c>
      <c r="H77" s="165" t="s">
        <v>20</v>
      </c>
      <c r="M77" s="165"/>
      <c r="V77" s="165" t="s">
        <v>20</v>
      </c>
    </row>
    <row r="78" spans="1:22" ht="18.75">
      <c r="A78" s="165" t="s">
        <v>20</v>
      </c>
      <c r="H78" s="165" t="s">
        <v>20</v>
      </c>
      <c r="M78" s="165"/>
      <c r="V78" s="165" t="s">
        <v>20</v>
      </c>
    </row>
    <row r="79" spans="1:22" ht="18.75">
      <c r="A79" s="165" t="s">
        <v>20</v>
      </c>
      <c r="H79" s="165" t="s">
        <v>20</v>
      </c>
      <c r="M79" s="165"/>
      <c r="V79" s="165" t="s">
        <v>20</v>
      </c>
    </row>
    <row r="80" spans="1:22" ht="18.75">
      <c r="A80" s="165" t="s">
        <v>20</v>
      </c>
      <c r="H80" s="165" t="s">
        <v>20</v>
      </c>
      <c r="M80" s="165"/>
      <c r="V80" s="165" t="s">
        <v>20</v>
      </c>
    </row>
    <row r="81" spans="1:22" ht="18.75">
      <c r="A81" s="165" t="s">
        <v>20</v>
      </c>
      <c r="H81" s="165" t="s">
        <v>20</v>
      </c>
      <c r="M81" s="165"/>
      <c r="V81" s="165" t="s">
        <v>20</v>
      </c>
    </row>
    <row r="82" spans="1:22" ht="18.75">
      <c r="A82" s="165" t="s">
        <v>20</v>
      </c>
      <c r="H82" s="165" t="s">
        <v>20</v>
      </c>
      <c r="M82" s="165"/>
      <c r="V82" s="165" t="s">
        <v>20</v>
      </c>
    </row>
    <row r="83" spans="1:22" ht="18.75">
      <c r="A83" s="165" t="s">
        <v>20</v>
      </c>
      <c r="H83" s="165" t="s">
        <v>20</v>
      </c>
      <c r="M83" s="165"/>
      <c r="V83" s="165" t="s">
        <v>20</v>
      </c>
    </row>
    <row r="84" spans="1:22" ht="18.75">
      <c r="A84" s="165" t="s">
        <v>20</v>
      </c>
      <c r="H84" s="165" t="s">
        <v>20</v>
      </c>
      <c r="M84" s="165"/>
      <c r="V84" s="165" t="s">
        <v>20</v>
      </c>
    </row>
    <row r="85" spans="1:22" ht="18.75">
      <c r="A85" s="165" t="s">
        <v>20</v>
      </c>
      <c r="H85" s="165" t="s">
        <v>20</v>
      </c>
      <c r="M85" s="165"/>
      <c r="V85" s="165" t="s">
        <v>20</v>
      </c>
    </row>
    <row r="86" spans="1:22" ht="18.75">
      <c r="A86" s="165" t="s">
        <v>20</v>
      </c>
      <c r="H86" s="165" t="s">
        <v>20</v>
      </c>
      <c r="M86" s="165"/>
      <c r="V86" s="165" t="s">
        <v>20</v>
      </c>
    </row>
    <row r="87" spans="1:22" ht="18.75">
      <c r="A87" s="165" t="s">
        <v>20</v>
      </c>
      <c r="H87" s="165" t="s">
        <v>20</v>
      </c>
      <c r="M87" s="165"/>
      <c r="V87" s="165" t="s">
        <v>20</v>
      </c>
    </row>
    <row r="88" spans="1:22" ht="18.75">
      <c r="A88" s="165" t="s">
        <v>20</v>
      </c>
      <c r="H88" s="165" t="s">
        <v>20</v>
      </c>
      <c r="M88" s="165"/>
      <c r="V88" s="165" t="s">
        <v>20</v>
      </c>
    </row>
    <row r="89" spans="1:22" ht="18.75">
      <c r="A89" s="165" t="s">
        <v>20</v>
      </c>
      <c r="H89" s="165" t="s">
        <v>20</v>
      </c>
      <c r="M89" s="165"/>
      <c r="V89" s="165" t="s">
        <v>20</v>
      </c>
    </row>
    <row r="90" spans="1:22" ht="18.75">
      <c r="A90" s="165" t="s">
        <v>20</v>
      </c>
      <c r="H90" s="165" t="s">
        <v>20</v>
      </c>
      <c r="M90" s="165"/>
      <c r="V90" s="165" t="s">
        <v>20</v>
      </c>
    </row>
    <row r="91" spans="1:22" ht="18.75">
      <c r="A91" s="165" t="s">
        <v>20</v>
      </c>
      <c r="H91" s="165" t="s">
        <v>20</v>
      </c>
      <c r="M91" s="165"/>
      <c r="V91" s="165" t="s">
        <v>20</v>
      </c>
    </row>
    <row r="92" spans="1:22" ht="18.75">
      <c r="A92" s="165" t="s">
        <v>20</v>
      </c>
      <c r="H92" s="165" t="s">
        <v>20</v>
      </c>
      <c r="M92" s="165"/>
      <c r="V92" s="165" t="s">
        <v>20</v>
      </c>
    </row>
    <row r="93" spans="1:22" ht="18.75">
      <c r="A93" s="165" t="s">
        <v>20</v>
      </c>
      <c r="H93" s="165" t="s">
        <v>20</v>
      </c>
      <c r="M93" s="165"/>
      <c r="V93" s="165" t="s">
        <v>20</v>
      </c>
    </row>
    <row r="94" spans="1:22" ht="18.75">
      <c r="A94" s="165" t="s">
        <v>20</v>
      </c>
      <c r="H94" s="165" t="s">
        <v>20</v>
      </c>
      <c r="M94" s="165"/>
      <c r="V94" s="165" t="s">
        <v>20</v>
      </c>
    </row>
    <row r="95" spans="1:22" ht="18.75">
      <c r="A95" s="165" t="s">
        <v>20</v>
      </c>
      <c r="H95" s="165" t="s">
        <v>20</v>
      </c>
      <c r="M95" s="165"/>
      <c r="V95" s="165" t="s">
        <v>20</v>
      </c>
    </row>
    <row r="96" spans="1:22" ht="18.75">
      <c r="A96" s="165" t="s">
        <v>20</v>
      </c>
      <c r="H96" s="165" t="s">
        <v>20</v>
      </c>
      <c r="M96" s="165"/>
      <c r="V96" s="165" t="s">
        <v>20</v>
      </c>
    </row>
    <row r="97" spans="1:22" ht="18.75">
      <c r="A97" s="165" t="s">
        <v>20</v>
      </c>
      <c r="H97" s="165" t="s">
        <v>20</v>
      </c>
      <c r="M97" s="165"/>
      <c r="V97" s="165" t="s">
        <v>20</v>
      </c>
    </row>
    <row r="98" spans="1:22" ht="18.75">
      <c r="A98" s="165" t="s">
        <v>20</v>
      </c>
      <c r="H98" s="165" t="s">
        <v>20</v>
      </c>
      <c r="M98" s="165"/>
      <c r="V98" s="165" t="s">
        <v>20</v>
      </c>
    </row>
    <row r="99" spans="1:22" ht="18.75">
      <c r="A99" s="165" t="s">
        <v>20</v>
      </c>
      <c r="H99" s="165" t="s">
        <v>20</v>
      </c>
      <c r="M99" s="165"/>
      <c r="V99" s="165" t="s">
        <v>20</v>
      </c>
    </row>
    <row r="100" spans="1:22" ht="18.75">
      <c r="A100" s="165" t="s">
        <v>20</v>
      </c>
      <c r="H100" s="165" t="s">
        <v>20</v>
      </c>
      <c r="M100" s="165"/>
      <c r="V100" s="165" t="s">
        <v>20</v>
      </c>
    </row>
    <row r="101" spans="8:22" ht="18.75">
      <c r="H101" s="165" t="s">
        <v>20</v>
      </c>
      <c r="M101" s="165"/>
      <c r="V101" s="165" t="s">
        <v>20</v>
      </c>
    </row>
    <row r="102" ht="18.75">
      <c r="M102" s="165"/>
    </row>
    <row r="103" ht="18.75">
      <c r="M103" s="165"/>
    </row>
    <row r="104" ht="18.75">
      <c r="M104" s="165"/>
    </row>
    <row r="105" ht="18.75">
      <c r="M105" s="165"/>
    </row>
    <row r="106" ht="18.75">
      <c r="M106" s="165"/>
    </row>
    <row r="107" ht="18.75">
      <c r="M107" s="165"/>
    </row>
    <row r="108" ht="18.75">
      <c r="M108" s="165"/>
    </row>
    <row r="109" ht="18.75">
      <c r="M109" s="165"/>
    </row>
    <row r="110" ht="18.75">
      <c r="M110" s="165"/>
    </row>
    <row r="111" ht="18.75">
      <c r="M111" s="165"/>
    </row>
    <row r="112" ht="18.75">
      <c r="M112" s="165"/>
    </row>
    <row r="113" ht="12">
      <c r="M113" s="165"/>
    </row>
    <row r="114" ht="12">
      <c r="M114" s="165"/>
    </row>
    <row r="115" ht="12">
      <c r="M115" s="165"/>
    </row>
    <row r="116" ht="12">
      <c r="M116" s="165"/>
    </row>
    <row r="117" ht="12">
      <c r="M117" s="165"/>
    </row>
    <row r="118" ht="12">
      <c r="M118" s="165"/>
    </row>
    <row r="119" ht="12">
      <c r="M119" s="165"/>
    </row>
    <row r="120" ht="12">
      <c r="M120" s="165"/>
    </row>
    <row r="121" ht="12">
      <c r="M121" s="165"/>
    </row>
    <row r="122" ht="12">
      <c r="M122" s="165"/>
    </row>
    <row r="123" ht="12">
      <c r="M123" s="165"/>
    </row>
    <row r="124" ht="12">
      <c r="M124" s="165"/>
    </row>
    <row r="125" ht="12">
      <c r="M125" s="165"/>
    </row>
    <row r="126" ht="12">
      <c r="M126" s="165"/>
    </row>
    <row r="127" ht="12">
      <c r="M127" s="165"/>
    </row>
    <row r="128" ht="12">
      <c r="M128" s="165"/>
    </row>
    <row r="129" ht="12">
      <c r="M129" s="165"/>
    </row>
    <row r="130" ht="12">
      <c r="M130" s="165"/>
    </row>
    <row r="131" ht="12">
      <c r="M131" s="165"/>
    </row>
    <row r="132" ht="12">
      <c r="M132" s="165"/>
    </row>
    <row r="133" ht="12">
      <c r="M133" s="165"/>
    </row>
    <row r="134" ht="12">
      <c r="M134" s="165"/>
    </row>
    <row r="135" ht="12">
      <c r="M135" s="165"/>
    </row>
    <row r="136" ht="12">
      <c r="M136" s="165"/>
    </row>
    <row r="137" ht="12">
      <c r="M137" s="165"/>
    </row>
    <row r="138" ht="12">
      <c r="M138" s="165"/>
    </row>
    <row r="139" ht="12">
      <c r="M139" s="165"/>
    </row>
    <row r="140" ht="12">
      <c r="M140" s="165"/>
    </row>
    <row r="141" ht="12">
      <c r="M141" s="165"/>
    </row>
    <row r="142" ht="12">
      <c r="M142" s="165"/>
    </row>
    <row r="143" ht="12">
      <c r="M143" s="165"/>
    </row>
    <row r="144" ht="12">
      <c r="M144" s="165"/>
    </row>
    <row r="145" ht="12">
      <c r="M145" s="165"/>
    </row>
    <row r="146" ht="12">
      <c r="M146" s="165"/>
    </row>
    <row r="147" ht="12">
      <c r="M147" s="165"/>
    </row>
    <row r="148" ht="12">
      <c r="M148" s="165"/>
    </row>
    <row r="149" ht="12">
      <c r="M149" s="165"/>
    </row>
    <row r="150" ht="12">
      <c r="M150" s="165"/>
    </row>
    <row r="151" ht="12">
      <c r="M151" s="165"/>
    </row>
    <row r="152" ht="12">
      <c r="M152" s="165"/>
    </row>
    <row r="153" ht="12">
      <c r="M153" s="165"/>
    </row>
    <row r="154" ht="12">
      <c r="M154" s="165"/>
    </row>
    <row r="155" ht="12">
      <c r="M155" s="165"/>
    </row>
    <row r="156" ht="12">
      <c r="M156" s="165"/>
    </row>
    <row r="157" ht="12">
      <c r="M157" s="165"/>
    </row>
    <row r="158" ht="12">
      <c r="M158" s="165"/>
    </row>
    <row r="159" ht="12">
      <c r="M159" s="165"/>
    </row>
    <row r="160" ht="12">
      <c r="M160" s="165"/>
    </row>
    <row r="161" ht="12">
      <c r="M161" s="165"/>
    </row>
    <row r="162" ht="12">
      <c r="M162" s="165"/>
    </row>
    <row r="163" ht="12">
      <c r="M163" s="165"/>
    </row>
    <row r="164" ht="12">
      <c r="M164" s="165"/>
    </row>
    <row r="165" ht="12">
      <c r="M165" s="165"/>
    </row>
    <row r="166" ht="12">
      <c r="M166" s="165"/>
    </row>
    <row r="167" ht="12">
      <c r="M167" s="165"/>
    </row>
    <row r="168" ht="12">
      <c r="M168" s="165"/>
    </row>
    <row r="169" ht="12">
      <c r="M169" s="165"/>
    </row>
    <row r="170" ht="12">
      <c r="M170" s="165"/>
    </row>
    <row r="171" ht="12">
      <c r="M171" s="165"/>
    </row>
    <row r="172" ht="12">
      <c r="M172" s="165"/>
    </row>
    <row r="173" ht="12">
      <c r="M173" s="165"/>
    </row>
    <row r="174" ht="12">
      <c r="M174" s="165"/>
    </row>
    <row r="175" ht="12">
      <c r="M175" s="165"/>
    </row>
    <row r="176" ht="12">
      <c r="M176" s="165"/>
    </row>
    <row r="177" ht="12">
      <c r="M177" s="165"/>
    </row>
    <row r="178" ht="12">
      <c r="M178" s="165"/>
    </row>
    <row r="179" ht="12">
      <c r="M179" s="165"/>
    </row>
    <row r="180" ht="12">
      <c r="M180" s="165"/>
    </row>
    <row r="181" ht="12">
      <c r="M181" s="165"/>
    </row>
    <row r="182" ht="12">
      <c r="M182" s="165"/>
    </row>
    <row r="183" ht="12">
      <c r="M183" s="165"/>
    </row>
    <row r="184" ht="12">
      <c r="M184" s="165"/>
    </row>
    <row r="185" ht="12">
      <c r="M185" s="165"/>
    </row>
    <row r="186" ht="12">
      <c r="M186" s="165"/>
    </row>
    <row r="187" ht="12">
      <c r="M187" s="165"/>
    </row>
    <row r="188" ht="12">
      <c r="M188" s="165"/>
    </row>
    <row r="189" ht="12">
      <c r="M189" s="165"/>
    </row>
    <row r="190" ht="12">
      <c r="M190" s="165"/>
    </row>
    <row r="191" ht="12">
      <c r="M191" s="165"/>
    </row>
    <row r="192" ht="12">
      <c r="M192" s="165"/>
    </row>
    <row r="193" ht="12">
      <c r="M193" s="165"/>
    </row>
    <row r="194" ht="12">
      <c r="M194" s="165"/>
    </row>
    <row r="195" ht="12">
      <c r="M195" s="165"/>
    </row>
    <row r="196" ht="12">
      <c r="M196" s="165"/>
    </row>
    <row r="197" ht="12">
      <c r="M197" s="165"/>
    </row>
    <row r="198" ht="12">
      <c r="M198" s="165"/>
    </row>
    <row r="199" ht="12">
      <c r="M199" s="165"/>
    </row>
    <row r="200" ht="12">
      <c r="M200" s="165"/>
    </row>
    <row r="201" ht="12">
      <c r="M201" s="165"/>
    </row>
    <row r="202" ht="12">
      <c r="M202" s="165"/>
    </row>
    <row r="203" ht="12">
      <c r="M203" s="165"/>
    </row>
    <row r="204" ht="12">
      <c r="M204" s="165"/>
    </row>
    <row r="205" ht="12">
      <c r="M205" s="165"/>
    </row>
    <row r="206" ht="12">
      <c r="M206" s="165"/>
    </row>
    <row r="207" ht="12">
      <c r="M207" s="165"/>
    </row>
    <row r="208" ht="12">
      <c r="M208" s="165"/>
    </row>
    <row r="209" ht="12">
      <c r="M209" s="165"/>
    </row>
    <row r="210" ht="12">
      <c r="M210" s="165"/>
    </row>
    <row r="211" ht="12">
      <c r="M211" s="165"/>
    </row>
    <row r="212" ht="12">
      <c r="M212" s="165"/>
    </row>
    <row r="213" ht="12">
      <c r="M213" s="165"/>
    </row>
    <row r="214" ht="12">
      <c r="M214" s="165"/>
    </row>
    <row r="215" ht="12">
      <c r="M215" s="165"/>
    </row>
    <row r="216" ht="12">
      <c r="M216" s="165"/>
    </row>
    <row r="217" ht="12">
      <c r="M217" s="165"/>
    </row>
    <row r="218" ht="12">
      <c r="M218" s="165"/>
    </row>
    <row r="219" ht="12">
      <c r="M219" s="165"/>
    </row>
    <row r="220" ht="12">
      <c r="M220" s="165"/>
    </row>
    <row r="221" ht="12">
      <c r="M221" s="165"/>
    </row>
    <row r="222" ht="12">
      <c r="M222" s="165"/>
    </row>
    <row r="223" ht="12">
      <c r="M223" s="165"/>
    </row>
    <row r="224" ht="12">
      <c r="M224" s="165"/>
    </row>
    <row r="225" ht="12">
      <c r="M225" s="165"/>
    </row>
    <row r="226" ht="12">
      <c r="M226" s="165"/>
    </row>
    <row r="227" spans="7:13" ht="12">
      <c r="G227" s="166" t="s">
        <v>20</v>
      </c>
      <c r="M227" s="165" t="s">
        <v>20</v>
      </c>
    </row>
    <row r="228" spans="7:13" ht="12">
      <c r="G228" s="166" t="s">
        <v>20</v>
      </c>
      <c r="M228" s="165" t="s">
        <v>20</v>
      </c>
    </row>
    <row r="229" spans="7:13" ht="12">
      <c r="G229" s="166" t="s">
        <v>20</v>
      </c>
      <c r="M229" s="165" t="s">
        <v>20</v>
      </c>
    </row>
    <row r="230" spans="7:13" ht="12">
      <c r="G230" s="166" t="s">
        <v>20</v>
      </c>
      <c r="M230" s="165" t="s">
        <v>20</v>
      </c>
    </row>
    <row r="231" spans="7:13" ht="12">
      <c r="G231" s="166" t="s">
        <v>20</v>
      </c>
      <c r="M231" s="165" t="s">
        <v>20</v>
      </c>
    </row>
    <row r="232" spans="7:13" ht="12">
      <c r="G232" s="166" t="s">
        <v>20</v>
      </c>
      <c r="M232" s="165" t="s">
        <v>20</v>
      </c>
    </row>
    <row r="233" spans="7:13" ht="12">
      <c r="G233" s="166" t="s">
        <v>20</v>
      </c>
      <c r="M233" s="165" t="s">
        <v>20</v>
      </c>
    </row>
    <row r="234" spans="7:13" ht="12">
      <c r="G234" s="166" t="s">
        <v>20</v>
      </c>
      <c r="M234" s="165" t="s">
        <v>20</v>
      </c>
    </row>
    <row r="235" spans="7:13" ht="12">
      <c r="G235" s="166" t="s">
        <v>20</v>
      </c>
      <c r="M235" s="165" t="s">
        <v>20</v>
      </c>
    </row>
    <row r="236" spans="7:13" ht="12">
      <c r="G236" s="166" t="s">
        <v>20</v>
      </c>
      <c r="M236" s="165" t="s">
        <v>20</v>
      </c>
    </row>
    <row r="237" spans="7:13" ht="12">
      <c r="G237" s="166" t="s">
        <v>20</v>
      </c>
      <c r="M237" s="165" t="s">
        <v>20</v>
      </c>
    </row>
    <row r="238" spans="7:13" ht="12">
      <c r="G238" s="166" t="s">
        <v>20</v>
      </c>
      <c r="M238" s="165" t="s">
        <v>20</v>
      </c>
    </row>
    <row r="239" spans="7:13" ht="12">
      <c r="G239" s="166" t="s">
        <v>20</v>
      </c>
      <c r="M239" s="165" t="s">
        <v>20</v>
      </c>
    </row>
    <row r="240" spans="7:13" ht="12">
      <c r="G240" s="166" t="s">
        <v>20</v>
      </c>
      <c r="M240" s="165" t="s">
        <v>20</v>
      </c>
    </row>
    <row r="241" spans="7:13" ht="12">
      <c r="G241" s="166" t="s">
        <v>20</v>
      </c>
      <c r="M241" s="165" t="s">
        <v>20</v>
      </c>
    </row>
    <row r="242" spans="7:13" ht="12">
      <c r="G242" s="166" t="s">
        <v>20</v>
      </c>
      <c r="M242" s="165" t="s">
        <v>20</v>
      </c>
    </row>
    <row r="243" spans="7:13" ht="12">
      <c r="G243" s="166" t="s">
        <v>20</v>
      </c>
      <c r="M243" s="165" t="s">
        <v>20</v>
      </c>
    </row>
    <row r="244" spans="7:13" ht="12">
      <c r="G244" s="166" t="s">
        <v>20</v>
      </c>
      <c r="M244" s="165" t="s">
        <v>20</v>
      </c>
    </row>
    <row r="245" spans="7:13" ht="12">
      <c r="G245" s="166" t="s">
        <v>109</v>
      </c>
      <c r="I245" s="181" t="s">
        <v>109</v>
      </c>
      <c r="M245" s="165"/>
    </row>
    <row r="246" ht="12">
      <c r="M246" s="165"/>
    </row>
    <row r="247" ht="12">
      <c r="M247" s="165"/>
    </row>
    <row r="248" ht="12">
      <c r="M248" s="165"/>
    </row>
    <row r="249" ht="12">
      <c r="M249" s="165"/>
    </row>
    <row r="250" ht="12">
      <c r="M250" s="165"/>
    </row>
    <row r="251" ht="12">
      <c r="M251" s="165"/>
    </row>
    <row r="252" ht="12">
      <c r="M252" s="165"/>
    </row>
    <row r="253" spans="7:13" ht="12">
      <c r="G253" s="166" t="s">
        <v>20</v>
      </c>
      <c r="M253" s="165" t="s">
        <v>20</v>
      </c>
    </row>
    <row r="254" spans="7:13" ht="12">
      <c r="G254" s="166" t="s">
        <v>20</v>
      </c>
      <c r="M254" s="165" t="s">
        <v>20</v>
      </c>
    </row>
    <row r="255" spans="7:13" ht="12">
      <c r="G255" s="166" t="s">
        <v>20</v>
      </c>
      <c r="M255" s="165" t="s">
        <v>20</v>
      </c>
    </row>
    <row r="256" spans="7:13" ht="12">
      <c r="G256" s="166" t="s">
        <v>20</v>
      </c>
      <c r="M256" s="165" t="s">
        <v>20</v>
      </c>
    </row>
    <row r="257" spans="7:13" ht="12">
      <c r="G257" s="166" t="s">
        <v>20</v>
      </c>
      <c r="M257" s="165" t="s">
        <v>20</v>
      </c>
    </row>
    <row r="258" spans="7:13" ht="12">
      <c r="G258" s="166" t="s">
        <v>20</v>
      </c>
      <c r="M258" s="165" t="s">
        <v>20</v>
      </c>
    </row>
    <row r="259" spans="7:13" ht="12">
      <c r="G259" s="166" t="s">
        <v>20</v>
      </c>
      <c r="M259" s="165" t="s">
        <v>20</v>
      </c>
    </row>
    <row r="260" spans="7:13" ht="12">
      <c r="G260" s="166" t="s">
        <v>20</v>
      </c>
      <c r="M260" s="165" t="s">
        <v>20</v>
      </c>
    </row>
    <row r="261" spans="7:13" ht="12">
      <c r="G261" s="166" t="s">
        <v>20</v>
      </c>
      <c r="M261" s="165" t="s">
        <v>20</v>
      </c>
    </row>
    <row r="262" spans="7:13" ht="12">
      <c r="G262" s="166" t="s">
        <v>20</v>
      </c>
      <c r="M262" s="165" t="s">
        <v>20</v>
      </c>
    </row>
    <row r="263" spans="7:13" ht="12">
      <c r="G263" s="166" t="s">
        <v>20</v>
      </c>
      <c r="M263" s="165" t="s">
        <v>20</v>
      </c>
    </row>
    <row r="264" spans="7:13" ht="12">
      <c r="G264" s="166" t="s">
        <v>20</v>
      </c>
      <c r="M264" s="165" t="s">
        <v>20</v>
      </c>
    </row>
    <row r="265" spans="7:13" ht="12">
      <c r="G265" s="166" t="s">
        <v>20</v>
      </c>
      <c r="M265" s="165" t="s">
        <v>20</v>
      </c>
    </row>
    <row r="266" spans="7:13" ht="12">
      <c r="G266" s="166" t="s">
        <v>20</v>
      </c>
      <c r="M266" s="165" t="s">
        <v>20</v>
      </c>
    </row>
    <row r="267" spans="7:13" ht="12">
      <c r="G267" s="166" t="s">
        <v>20</v>
      </c>
      <c r="M267" s="165" t="s">
        <v>20</v>
      </c>
    </row>
    <row r="268" spans="7:13" ht="12">
      <c r="G268" s="166" t="s">
        <v>20</v>
      </c>
      <c r="M268" s="165" t="s">
        <v>20</v>
      </c>
    </row>
    <row r="269" spans="7:13" ht="12">
      <c r="G269" s="166" t="s">
        <v>20</v>
      </c>
      <c r="M269" s="165" t="s">
        <v>20</v>
      </c>
    </row>
    <row r="270" spans="7:13" ht="12">
      <c r="G270" s="166" t="s">
        <v>20</v>
      </c>
      <c r="M270" s="165" t="s">
        <v>20</v>
      </c>
    </row>
    <row r="271" spans="7:13" ht="12">
      <c r="G271" s="166" t="s">
        <v>109</v>
      </c>
      <c r="I271" s="181" t="s">
        <v>109</v>
      </c>
      <c r="M271" s="165" t="s">
        <v>20</v>
      </c>
    </row>
    <row r="272" ht="12">
      <c r="M272" s="165" t="s">
        <v>20</v>
      </c>
    </row>
    <row r="273" ht="12">
      <c r="M273" s="165" t="s">
        <v>20</v>
      </c>
    </row>
    <row r="274" ht="12">
      <c r="M274" s="165" t="s">
        <v>20</v>
      </c>
    </row>
    <row r="275" ht="12">
      <c r="M275" s="165" t="s">
        <v>20</v>
      </c>
    </row>
    <row r="276" ht="12">
      <c r="M276" s="165" t="s">
        <v>20</v>
      </c>
    </row>
    <row r="277" ht="12">
      <c r="M277" s="165" t="s">
        <v>20</v>
      </c>
    </row>
    <row r="278" ht="12">
      <c r="M278" s="165" t="s">
        <v>20</v>
      </c>
    </row>
    <row r="279" ht="12">
      <c r="M279" s="165" t="s">
        <v>20</v>
      </c>
    </row>
    <row r="280" spans="7:13" ht="12">
      <c r="G280" s="166" t="s">
        <v>20</v>
      </c>
      <c r="M280" s="165" t="s">
        <v>20</v>
      </c>
    </row>
    <row r="281" spans="7:13" ht="12">
      <c r="G281" s="166" t="s">
        <v>20</v>
      </c>
      <c r="M281" s="165" t="s">
        <v>20</v>
      </c>
    </row>
    <row r="282" spans="7:13" ht="12">
      <c r="G282" s="166" t="s">
        <v>20</v>
      </c>
      <c r="M282" s="165" t="s">
        <v>20</v>
      </c>
    </row>
    <row r="283" spans="7:13" ht="12">
      <c r="G283" s="166" t="s">
        <v>20</v>
      </c>
      <c r="M283" s="165" t="s">
        <v>20</v>
      </c>
    </row>
    <row r="284" spans="7:13" ht="12">
      <c r="G284" s="166" t="s">
        <v>20</v>
      </c>
      <c r="M284" s="165" t="s">
        <v>20</v>
      </c>
    </row>
    <row r="285" spans="7:13" ht="12">
      <c r="G285" s="166" t="s">
        <v>20</v>
      </c>
      <c r="M285" s="165" t="s">
        <v>20</v>
      </c>
    </row>
    <row r="286" spans="7:13" ht="12">
      <c r="G286" s="166" t="s">
        <v>20</v>
      </c>
      <c r="M286" s="165" t="s">
        <v>20</v>
      </c>
    </row>
    <row r="287" spans="7:13" ht="12">
      <c r="G287" s="166" t="s">
        <v>20</v>
      </c>
      <c r="M287" s="165" t="s">
        <v>20</v>
      </c>
    </row>
    <row r="288" spans="7:13" ht="12">
      <c r="G288" s="166" t="s">
        <v>20</v>
      </c>
      <c r="M288" s="165" t="s">
        <v>20</v>
      </c>
    </row>
    <row r="289" spans="7:13" ht="12">
      <c r="G289" s="166" t="s">
        <v>20</v>
      </c>
      <c r="M289" s="165" t="s">
        <v>20</v>
      </c>
    </row>
    <row r="290" spans="7:13" ht="12">
      <c r="G290" s="166" t="s">
        <v>20</v>
      </c>
      <c r="M290" s="165" t="s">
        <v>20</v>
      </c>
    </row>
    <row r="291" spans="7:13" ht="12">
      <c r="G291" s="166" t="s">
        <v>20</v>
      </c>
      <c r="M291" s="165" t="s">
        <v>20</v>
      </c>
    </row>
    <row r="292" spans="7:13" ht="12">
      <c r="G292" s="166" t="s">
        <v>20</v>
      </c>
      <c r="M292" s="165" t="s">
        <v>20</v>
      </c>
    </row>
    <row r="293" spans="7:13" ht="12">
      <c r="G293" s="166" t="s">
        <v>20</v>
      </c>
      <c r="M293" s="165" t="s">
        <v>20</v>
      </c>
    </row>
    <row r="294" spans="7:13" ht="12">
      <c r="G294" s="166" t="s">
        <v>20</v>
      </c>
      <c r="M294" s="165" t="s">
        <v>20</v>
      </c>
    </row>
    <row r="295" spans="7:13" ht="12">
      <c r="G295" s="166" t="s">
        <v>20</v>
      </c>
      <c r="M295" s="165" t="s">
        <v>20</v>
      </c>
    </row>
    <row r="296" spans="7:13" ht="12">
      <c r="G296" s="166" t="s">
        <v>20</v>
      </c>
      <c r="M296" s="165" t="s">
        <v>20</v>
      </c>
    </row>
    <row r="297" spans="7:13" ht="12">
      <c r="G297" s="166" t="s">
        <v>20</v>
      </c>
      <c r="M297" s="165" t="s">
        <v>20</v>
      </c>
    </row>
    <row r="298" ht="12">
      <c r="M298" s="165"/>
    </row>
    <row r="299" ht="12">
      <c r="M299" s="165"/>
    </row>
    <row r="300" ht="12">
      <c r="M300" s="165"/>
    </row>
    <row r="301" ht="12">
      <c r="M301" s="165"/>
    </row>
    <row r="302" ht="12">
      <c r="M302" s="165"/>
    </row>
    <row r="303" ht="12">
      <c r="M303" s="165"/>
    </row>
    <row r="304" ht="12">
      <c r="M304" s="165"/>
    </row>
    <row r="305" ht="12">
      <c r="M305" s="165"/>
    </row>
    <row r="306" ht="12">
      <c r="M306" s="165"/>
    </row>
    <row r="307" ht="12">
      <c r="M307" s="165"/>
    </row>
    <row r="308" ht="12">
      <c r="M308" s="165"/>
    </row>
    <row r="309" ht="12">
      <c r="M309" s="165"/>
    </row>
    <row r="310" ht="12">
      <c r="M310" s="165"/>
    </row>
    <row r="311" ht="12">
      <c r="M311" s="165"/>
    </row>
    <row r="312" ht="12">
      <c r="M312" s="165"/>
    </row>
    <row r="313" ht="12">
      <c r="M313" s="165"/>
    </row>
    <row r="314" ht="12">
      <c r="M314" s="165"/>
    </row>
    <row r="315" ht="12">
      <c r="M315" s="165"/>
    </row>
    <row r="316" ht="12">
      <c r="M316" s="165"/>
    </row>
    <row r="317" spans="7:13" ht="12">
      <c r="G317" s="166" t="s">
        <v>20</v>
      </c>
      <c r="M317" s="165" t="s">
        <v>20</v>
      </c>
    </row>
    <row r="318" spans="7:13" ht="12">
      <c r="G318" s="166" t="s">
        <v>20</v>
      </c>
      <c r="M318" s="165" t="s">
        <v>20</v>
      </c>
    </row>
    <row r="319" spans="7:13" ht="12">
      <c r="G319" s="166" t="s">
        <v>20</v>
      </c>
      <c r="M319" s="165" t="s">
        <v>20</v>
      </c>
    </row>
    <row r="320" spans="7:13" ht="12">
      <c r="G320" s="166" t="s">
        <v>20</v>
      </c>
      <c r="M320" s="165" t="s">
        <v>20</v>
      </c>
    </row>
    <row r="321" spans="7:13" ht="12">
      <c r="G321" s="166" t="s">
        <v>20</v>
      </c>
      <c r="M321" s="165" t="s">
        <v>20</v>
      </c>
    </row>
    <row r="322" spans="7:13" ht="12">
      <c r="G322" s="166" t="s">
        <v>20</v>
      </c>
      <c r="M322" s="165" t="s">
        <v>20</v>
      </c>
    </row>
    <row r="323" spans="7:13" ht="12">
      <c r="G323" s="166" t="s">
        <v>20</v>
      </c>
      <c r="M323" s="165" t="s">
        <v>20</v>
      </c>
    </row>
    <row r="324" spans="7:13" ht="12">
      <c r="G324" s="166" t="s">
        <v>20</v>
      </c>
      <c r="M324" s="165" t="s">
        <v>20</v>
      </c>
    </row>
    <row r="325" spans="7:13" ht="12">
      <c r="G325" s="166" t="s">
        <v>20</v>
      </c>
      <c r="M325" s="165" t="s">
        <v>20</v>
      </c>
    </row>
    <row r="326" spans="7:13" ht="12">
      <c r="G326" s="166" t="s">
        <v>20</v>
      </c>
      <c r="M326" s="165" t="s">
        <v>20</v>
      </c>
    </row>
    <row r="327" spans="7:13" ht="12">
      <c r="G327" s="166" t="s">
        <v>20</v>
      </c>
      <c r="M327" s="165" t="s">
        <v>20</v>
      </c>
    </row>
    <row r="328" spans="7:13" ht="12">
      <c r="G328" s="166" t="s">
        <v>20</v>
      </c>
      <c r="M328" s="165" t="s">
        <v>20</v>
      </c>
    </row>
    <row r="329" spans="7:13" ht="12">
      <c r="G329" s="166" t="s">
        <v>20</v>
      </c>
      <c r="M329" s="165" t="s">
        <v>20</v>
      </c>
    </row>
    <row r="330" spans="7:13" ht="12">
      <c r="G330" s="166" t="s">
        <v>20</v>
      </c>
      <c r="M330" s="165" t="s">
        <v>20</v>
      </c>
    </row>
    <row r="331" spans="7:13" ht="12">
      <c r="G331" s="166" t="s">
        <v>20</v>
      </c>
      <c r="M331" s="165" t="s">
        <v>20</v>
      </c>
    </row>
    <row r="332" spans="7:13" ht="12">
      <c r="G332" s="166" t="s">
        <v>20</v>
      </c>
      <c r="M332" s="165" t="s">
        <v>20</v>
      </c>
    </row>
    <row r="333" spans="7:13" ht="12">
      <c r="G333" s="166" t="s">
        <v>20</v>
      </c>
      <c r="M333" s="165" t="s">
        <v>20</v>
      </c>
    </row>
    <row r="334" spans="7:13" ht="12">
      <c r="G334" s="166" t="s">
        <v>20</v>
      </c>
      <c r="M334" s="165" t="s">
        <v>20</v>
      </c>
    </row>
    <row r="335" ht="12">
      <c r="M335" s="165"/>
    </row>
    <row r="336" ht="12">
      <c r="M336" s="165"/>
    </row>
    <row r="337" ht="12">
      <c r="M337" s="165"/>
    </row>
    <row r="338" ht="12">
      <c r="M338" s="165"/>
    </row>
    <row r="339" ht="12">
      <c r="M339" s="165"/>
    </row>
    <row r="340" ht="12">
      <c r="M340" s="165"/>
    </row>
    <row r="341" ht="12">
      <c r="M341" s="165"/>
    </row>
    <row r="342" ht="12">
      <c r="M342" s="165"/>
    </row>
    <row r="343" ht="12">
      <c r="M343" s="165"/>
    </row>
    <row r="344" spans="7:13" ht="12">
      <c r="G344" s="166" t="s">
        <v>20</v>
      </c>
      <c r="M344" s="165" t="s">
        <v>20</v>
      </c>
    </row>
    <row r="345" spans="7:13" ht="12">
      <c r="G345" s="166" t="s">
        <v>20</v>
      </c>
      <c r="M345" s="165" t="s">
        <v>20</v>
      </c>
    </row>
    <row r="346" spans="7:13" ht="12">
      <c r="G346" s="166" t="s">
        <v>20</v>
      </c>
      <c r="M346" s="165" t="s">
        <v>20</v>
      </c>
    </row>
    <row r="347" spans="7:13" ht="12">
      <c r="G347" s="166" t="s">
        <v>20</v>
      </c>
      <c r="M347" s="165" t="s">
        <v>20</v>
      </c>
    </row>
    <row r="348" spans="7:13" ht="12">
      <c r="G348" s="166" t="s">
        <v>20</v>
      </c>
      <c r="M348" s="165" t="s">
        <v>20</v>
      </c>
    </row>
    <row r="349" spans="7:13" ht="12">
      <c r="G349" s="166" t="s">
        <v>20</v>
      </c>
      <c r="M349" s="165" t="s">
        <v>20</v>
      </c>
    </row>
    <row r="350" spans="7:13" ht="12">
      <c r="G350" s="166" t="s">
        <v>20</v>
      </c>
      <c r="M350" s="165" t="s">
        <v>20</v>
      </c>
    </row>
    <row r="351" spans="7:13" ht="12">
      <c r="G351" s="166" t="s">
        <v>20</v>
      </c>
      <c r="M351" s="165" t="s">
        <v>20</v>
      </c>
    </row>
    <row r="352" spans="7:13" ht="12">
      <c r="G352" s="166" t="s">
        <v>20</v>
      </c>
      <c r="M352" s="165" t="s">
        <v>20</v>
      </c>
    </row>
    <row r="353" spans="7:13" ht="12">
      <c r="G353" s="166" t="s">
        <v>20</v>
      </c>
      <c r="M353" s="165" t="s">
        <v>20</v>
      </c>
    </row>
    <row r="354" spans="7:13" ht="12">
      <c r="G354" s="166" t="s">
        <v>20</v>
      </c>
      <c r="M354" s="165" t="s">
        <v>20</v>
      </c>
    </row>
    <row r="355" spans="7:13" ht="12">
      <c r="G355" s="166" t="s">
        <v>20</v>
      </c>
      <c r="M355" s="165" t="s">
        <v>20</v>
      </c>
    </row>
    <row r="356" spans="7:13" ht="12">
      <c r="G356" s="166" t="s">
        <v>20</v>
      </c>
      <c r="M356" s="165" t="s">
        <v>20</v>
      </c>
    </row>
    <row r="357" spans="7:13" ht="12">
      <c r="G357" s="166" t="s">
        <v>20</v>
      </c>
      <c r="M357" s="165" t="s">
        <v>20</v>
      </c>
    </row>
    <row r="358" spans="7:13" ht="12">
      <c r="G358" s="166" t="s">
        <v>20</v>
      </c>
      <c r="M358" s="165" t="s">
        <v>20</v>
      </c>
    </row>
    <row r="359" spans="7:13" ht="12">
      <c r="G359" s="166" t="s">
        <v>20</v>
      </c>
      <c r="M359" s="165" t="s">
        <v>20</v>
      </c>
    </row>
    <row r="360" spans="7:13" ht="12">
      <c r="G360" s="166" t="s">
        <v>20</v>
      </c>
      <c r="M360" s="165" t="s">
        <v>20</v>
      </c>
    </row>
    <row r="361" spans="7:13" ht="12">
      <c r="G361" s="166" t="s">
        <v>20</v>
      </c>
      <c r="M361" s="165" t="s">
        <v>20</v>
      </c>
    </row>
    <row r="362" ht="12">
      <c r="M362" s="165" t="s">
        <v>20</v>
      </c>
    </row>
    <row r="363" ht="12">
      <c r="M363" s="165" t="s">
        <v>20</v>
      </c>
    </row>
    <row r="364" ht="12">
      <c r="M364" s="165" t="s">
        <v>20</v>
      </c>
    </row>
    <row r="365" ht="12">
      <c r="M365" s="165" t="s">
        <v>20</v>
      </c>
    </row>
    <row r="366" ht="12">
      <c r="M366" s="165" t="s">
        <v>20</v>
      </c>
    </row>
    <row r="367" ht="12">
      <c r="M367" s="165" t="s">
        <v>20</v>
      </c>
    </row>
    <row r="368" ht="12">
      <c r="M368" s="165" t="s">
        <v>20</v>
      </c>
    </row>
    <row r="369" ht="12">
      <c r="M369" s="165" t="s">
        <v>20</v>
      </c>
    </row>
    <row r="370" ht="12">
      <c r="M370" s="165" t="s">
        <v>20</v>
      </c>
    </row>
    <row r="371" ht="12">
      <c r="M371" s="165" t="s">
        <v>20</v>
      </c>
    </row>
    <row r="372" ht="12">
      <c r="M372" s="165" t="s">
        <v>20</v>
      </c>
    </row>
    <row r="373" spans="7:13" ht="12">
      <c r="G373" s="166" t="s">
        <v>20</v>
      </c>
      <c r="M373" s="165" t="s">
        <v>20</v>
      </c>
    </row>
    <row r="374" spans="7:13" ht="12">
      <c r="G374" s="166" t="s">
        <v>20</v>
      </c>
      <c r="M374" s="165" t="s">
        <v>20</v>
      </c>
    </row>
    <row r="375" spans="7:13" ht="12">
      <c r="G375" s="166" t="s">
        <v>20</v>
      </c>
      <c r="M375" s="165" t="s">
        <v>20</v>
      </c>
    </row>
    <row r="376" spans="7:13" ht="12">
      <c r="G376" s="166" t="s">
        <v>20</v>
      </c>
      <c r="M376" s="165" t="s">
        <v>20</v>
      </c>
    </row>
    <row r="377" spans="7:13" ht="12">
      <c r="G377" s="166" t="s">
        <v>20</v>
      </c>
      <c r="M377" s="165" t="s">
        <v>20</v>
      </c>
    </row>
    <row r="378" spans="7:13" ht="12">
      <c r="G378" s="166" t="s">
        <v>20</v>
      </c>
      <c r="M378" s="165" t="s">
        <v>20</v>
      </c>
    </row>
    <row r="379" spans="7:13" ht="12">
      <c r="G379" s="166" t="s">
        <v>20</v>
      </c>
      <c r="M379" s="165" t="s">
        <v>20</v>
      </c>
    </row>
    <row r="380" spans="7:13" ht="12">
      <c r="G380" s="166" t="s">
        <v>20</v>
      </c>
      <c r="M380" s="165" t="s">
        <v>20</v>
      </c>
    </row>
    <row r="381" spans="7:13" ht="12">
      <c r="G381" s="166" t="s">
        <v>20</v>
      </c>
      <c r="M381" s="165" t="s">
        <v>20</v>
      </c>
    </row>
    <row r="382" spans="7:13" ht="12">
      <c r="G382" s="166" t="s">
        <v>20</v>
      </c>
      <c r="M382" s="165" t="s">
        <v>20</v>
      </c>
    </row>
    <row r="383" spans="7:13" ht="12">
      <c r="G383" s="166" t="s">
        <v>20</v>
      </c>
      <c r="M383" s="165" t="s">
        <v>20</v>
      </c>
    </row>
    <row r="384" spans="7:13" ht="12">
      <c r="G384" s="166" t="s">
        <v>20</v>
      </c>
      <c r="M384" s="165" t="s">
        <v>20</v>
      </c>
    </row>
    <row r="385" spans="7:13" ht="12">
      <c r="G385" s="166" t="s">
        <v>20</v>
      </c>
      <c r="M385" s="165" t="s">
        <v>20</v>
      </c>
    </row>
    <row r="386" spans="7:13" ht="12">
      <c r="G386" s="166" t="s">
        <v>20</v>
      </c>
      <c r="M386" s="165" t="s">
        <v>20</v>
      </c>
    </row>
    <row r="387" spans="7:13" ht="12">
      <c r="G387" s="166" t="s">
        <v>20</v>
      </c>
      <c r="M387" s="165" t="s">
        <v>20</v>
      </c>
    </row>
    <row r="388" spans="7:13" ht="12">
      <c r="G388" s="166" t="s">
        <v>20</v>
      </c>
      <c r="M388" s="165" t="s">
        <v>20</v>
      </c>
    </row>
    <row r="389" spans="7:13" ht="12">
      <c r="G389" s="166" t="s">
        <v>20</v>
      </c>
      <c r="M389" s="165" t="s">
        <v>20</v>
      </c>
    </row>
    <row r="390" spans="7:13" ht="12">
      <c r="G390" s="166" t="s">
        <v>20</v>
      </c>
      <c r="M390" s="165" t="s">
        <v>20</v>
      </c>
    </row>
    <row r="391" ht="12"/>
  </sheetData>
  <sheetProtection/>
  <conditionalFormatting sqref="A2:B100 O2:O91">
    <cfRule type="cellIs" priority="2" dxfId="1" operator="equal" stopIfTrue="1">
      <formula>"エラー"</formula>
    </cfRule>
  </conditionalFormatting>
  <conditionalFormatting sqref="O1 T1">
    <cfRule type="cellIs" priority="3" dxfId="5" operator="equal" stopIfTrue="1">
      <formula>"どこかに重複データがあります。A列の「エラー」をご確認の上、一覧表を訂正して下さい。"</formula>
    </cfRule>
  </conditionalFormatting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V390"/>
  <sheetViews>
    <sheetView zoomScalePageLayoutView="0" workbookViewId="0" topLeftCell="A1">
      <pane ySplit="1" topLeftCell="A94" activePane="bottomLeft" state="frozen"/>
      <selection pane="topLeft" activeCell="A1" sqref="A1"/>
      <selection pane="bottomLeft" activeCell="V101" sqref="A2:V101"/>
    </sheetView>
  </sheetViews>
  <sheetFormatPr defaultColWidth="9.00390625" defaultRowHeight="13.5"/>
  <cols>
    <col min="1" max="1" width="6.375" style="165" customWidth="1"/>
    <col min="2" max="2" width="8.625" style="165" customWidth="1"/>
    <col min="3" max="3" width="5.25390625" style="165" customWidth="1"/>
    <col min="4" max="5" width="13.625" style="165" customWidth="1"/>
    <col min="6" max="6" width="3.75390625" style="165" customWidth="1"/>
    <col min="7" max="7" width="8.625" style="166" hidden="1" customWidth="1"/>
    <col min="8" max="8" width="11.375" style="165" customWidth="1"/>
    <col min="9" max="9" width="11.50390625" style="181" hidden="1" customWidth="1"/>
    <col min="10" max="10" width="0.12890625" style="165" customWidth="1"/>
    <col min="11" max="11" width="3.375" style="165" customWidth="1"/>
    <col min="12" max="12" width="12.625" style="165" customWidth="1"/>
    <col min="13" max="13" width="12.625" style="185" hidden="1" customWidth="1"/>
    <col min="14" max="14" width="7.75390625" style="165" customWidth="1"/>
    <col min="15" max="15" width="2.625" style="165" customWidth="1"/>
    <col min="16" max="16" width="5.625" style="165" hidden="1" customWidth="1"/>
    <col min="17" max="19" width="11.625" style="165" hidden="1" customWidth="1"/>
    <col min="20" max="20" width="15.25390625" style="165" customWidth="1"/>
    <col min="21" max="21" width="13.50390625" style="165" customWidth="1"/>
    <col min="22" max="22" width="12.25390625" style="165" hidden="1" customWidth="1"/>
    <col min="23" max="16384" width="9.00390625" style="165" customWidth="1"/>
  </cols>
  <sheetData>
    <row r="1" spans="1:22" s="163" customFormat="1" ht="69.75" customHeight="1">
      <c r="A1" s="173" t="s">
        <v>11</v>
      </c>
      <c r="B1" s="167" t="s">
        <v>24</v>
      </c>
      <c r="C1" s="167" t="s">
        <v>10</v>
      </c>
      <c r="D1" s="167" t="s">
        <v>159</v>
      </c>
      <c r="E1" s="167" t="s">
        <v>47</v>
      </c>
      <c r="F1" s="167" t="s">
        <v>13</v>
      </c>
      <c r="G1" s="168" t="s">
        <v>27</v>
      </c>
      <c r="H1" s="167" t="s">
        <v>5</v>
      </c>
      <c r="I1" s="174" t="s">
        <v>26</v>
      </c>
      <c r="J1" s="167" t="s">
        <v>9</v>
      </c>
      <c r="K1" s="167" t="s">
        <v>12</v>
      </c>
      <c r="L1" s="167" t="s">
        <v>4</v>
      </c>
      <c r="M1" s="175" t="s">
        <v>25</v>
      </c>
      <c r="N1" s="167" t="s">
        <v>6</v>
      </c>
      <c r="O1" s="176"/>
      <c r="P1" s="167" t="s">
        <v>21</v>
      </c>
      <c r="Q1" s="167" t="s">
        <v>22</v>
      </c>
      <c r="R1" s="167" t="s">
        <v>23</v>
      </c>
      <c r="S1" s="167" t="s">
        <v>5</v>
      </c>
      <c r="T1" s="176">
        <f>IF(COUNTIF(A2:A100,"エラー")&gt;0,"どこかに重複データがあります。A列の「エラー」をご確認の上、一覧表を訂正して下さい。","")</f>
      </c>
      <c r="U1" s="186" t="s">
        <v>14</v>
      </c>
      <c r="V1" s="177" t="s">
        <v>122</v>
      </c>
    </row>
    <row r="2" spans="1:22" ht="20.25" customHeight="1">
      <c r="A2" s="178">
        <f aca="true" t="shared" si="0" ref="A2:A33">IF(C2="","",IF(L2="1年","",IF(L2="2年","",IF(L2="低学年","",IF(L2="共通","",IF(AND(K2=K1,L2=L1,C2=C1),"エラー",""))))))</f>
      </c>
      <c r="M2" s="165"/>
      <c r="O2" s="169"/>
      <c r="P2" s="169"/>
      <c r="Q2" s="169"/>
      <c r="R2" s="169"/>
      <c r="S2" s="169"/>
      <c r="T2" s="169"/>
      <c r="U2" s="169"/>
      <c r="V2" s="180">
        <f>IF(H2&gt;0,H2&amp;"("&amp;B2&amp;")","")</f>
      </c>
    </row>
    <row r="3" spans="1:22" ht="18.75">
      <c r="A3" s="178">
        <f t="shared" si="0"/>
      </c>
      <c r="M3" s="165"/>
      <c r="O3" s="169"/>
      <c r="P3" s="169"/>
      <c r="Q3" s="169"/>
      <c r="R3" s="169"/>
      <c r="S3" s="169"/>
      <c r="T3" s="169"/>
      <c r="U3" s="169"/>
      <c r="V3" s="180">
        <f aca="true" t="shared" si="1" ref="V3:V66">IF(H3&gt;0,H3&amp;"("&amp;B3&amp;")","")</f>
      </c>
    </row>
    <row r="4" spans="1:22" ht="18.75">
      <c r="A4" s="178">
        <f t="shared" si="0"/>
      </c>
      <c r="M4" s="165"/>
      <c r="O4" s="169"/>
      <c r="P4" s="169"/>
      <c r="Q4" s="169"/>
      <c r="R4" s="169"/>
      <c r="S4" s="169"/>
      <c r="T4" s="169"/>
      <c r="U4" s="169"/>
      <c r="V4" s="180">
        <f t="shared" si="1"/>
      </c>
    </row>
    <row r="5" spans="1:22" ht="18.75">
      <c r="A5" s="178">
        <f t="shared" si="0"/>
      </c>
      <c r="B5" s="169"/>
      <c r="C5" s="169"/>
      <c r="D5" s="169"/>
      <c r="E5" s="169"/>
      <c r="F5" s="169"/>
      <c r="G5" s="170"/>
      <c r="H5" s="169"/>
      <c r="I5" s="179"/>
      <c r="J5" s="169"/>
      <c r="K5" s="169"/>
      <c r="M5" s="165"/>
      <c r="O5" s="169"/>
      <c r="P5" s="169"/>
      <c r="Q5" s="169"/>
      <c r="R5" s="169"/>
      <c r="S5" s="169"/>
      <c r="T5" s="169"/>
      <c r="U5" s="169"/>
      <c r="V5" s="180">
        <f t="shared" si="1"/>
      </c>
    </row>
    <row r="6" spans="1:22" ht="18.75">
      <c r="A6" s="178">
        <f t="shared" si="0"/>
      </c>
      <c r="M6" s="165"/>
      <c r="O6" s="169"/>
      <c r="P6" s="169"/>
      <c r="Q6" s="169"/>
      <c r="R6" s="169"/>
      <c r="S6" s="169"/>
      <c r="T6" s="169"/>
      <c r="U6" s="169"/>
      <c r="V6" s="180">
        <f t="shared" si="1"/>
      </c>
    </row>
    <row r="7" spans="1:22" ht="18.75">
      <c r="A7" s="178">
        <f t="shared" si="0"/>
      </c>
      <c r="B7" s="169"/>
      <c r="C7" s="169"/>
      <c r="D7" s="169"/>
      <c r="E7" s="169"/>
      <c r="F7" s="169"/>
      <c r="G7" s="170"/>
      <c r="H7" s="169"/>
      <c r="I7" s="179"/>
      <c r="J7" s="169"/>
      <c r="K7" s="169"/>
      <c r="M7" s="165"/>
      <c r="O7" s="169"/>
      <c r="P7" s="169"/>
      <c r="Q7" s="169"/>
      <c r="R7" s="169"/>
      <c r="S7" s="169"/>
      <c r="T7" s="169"/>
      <c r="U7" s="169"/>
      <c r="V7" s="180">
        <f t="shared" si="1"/>
      </c>
    </row>
    <row r="8" spans="1:22" ht="18.75">
      <c r="A8" s="178">
        <f t="shared" si="0"/>
      </c>
      <c r="M8" s="165"/>
      <c r="O8" s="169"/>
      <c r="P8" s="169"/>
      <c r="Q8" s="169"/>
      <c r="R8" s="169"/>
      <c r="S8" s="169"/>
      <c r="T8" s="169"/>
      <c r="U8" s="169"/>
      <c r="V8" s="180">
        <f t="shared" si="1"/>
      </c>
    </row>
    <row r="9" spans="1:22" ht="18.75">
      <c r="A9" s="178">
        <f t="shared" si="0"/>
      </c>
      <c r="B9" s="169"/>
      <c r="C9" s="169"/>
      <c r="D9" s="169"/>
      <c r="E9" s="169"/>
      <c r="F9" s="169"/>
      <c r="G9" s="170"/>
      <c r="H9" s="169"/>
      <c r="I9" s="179"/>
      <c r="J9" s="169"/>
      <c r="K9" s="169"/>
      <c r="M9" s="165"/>
      <c r="O9" s="169"/>
      <c r="P9" s="169"/>
      <c r="Q9" s="169"/>
      <c r="R9" s="169"/>
      <c r="S9" s="169"/>
      <c r="T9" s="169"/>
      <c r="U9" s="169"/>
      <c r="V9" s="180">
        <f t="shared" si="1"/>
      </c>
    </row>
    <row r="10" spans="1:22" ht="18.75">
      <c r="A10" s="178">
        <f t="shared" si="0"/>
      </c>
      <c r="M10" s="165"/>
      <c r="O10" s="169"/>
      <c r="P10" s="169"/>
      <c r="Q10" s="169"/>
      <c r="R10" s="169"/>
      <c r="S10" s="169"/>
      <c r="T10" s="169"/>
      <c r="U10" s="169"/>
      <c r="V10" s="180">
        <f t="shared" si="1"/>
      </c>
    </row>
    <row r="11" spans="1:22" ht="18.75">
      <c r="A11" s="178">
        <f t="shared" si="0"/>
      </c>
      <c r="B11" s="169"/>
      <c r="C11" s="169"/>
      <c r="D11" s="169"/>
      <c r="E11" s="169"/>
      <c r="F11" s="169"/>
      <c r="G11" s="170"/>
      <c r="H11" s="169"/>
      <c r="I11" s="179"/>
      <c r="J11" s="169"/>
      <c r="K11" s="169"/>
      <c r="M11" s="165"/>
      <c r="O11" s="169"/>
      <c r="P11" s="169"/>
      <c r="Q11" s="169"/>
      <c r="R11" s="169"/>
      <c r="S11" s="169"/>
      <c r="T11" s="169"/>
      <c r="U11" s="169"/>
      <c r="V11" s="180">
        <f t="shared" si="1"/>
      </c>
    </row>
    <row r="12" spans="1:22" ht="18.75">
      <c r="A12" s="178">
        <f t="shared" si="0"/>
      </c>
      <c r="M12" s="165"/>
      <c r="O12" s="169"/>
      <c r="P12" s="169"/>
      <c r="Q12" s="169"/>
      <c r="R12" s="169"/>
      <c r="S12" s="169"/>
      <c r="T12" s="169"/>
      <c r="U12" s="169"/>
      <c r="V12" s="180">
        <f t="shared" si="1"/>
      </c>
    </row>
    <row r="13" spans="1:22" ht="18.75">
      <c r="A13" s="178">
        <f t="shared" si="0"/>
      </c>
      <c r="M13" s="165"/>
      <c r="O13" s="169"/>
      <c r="P13" s="169"/>
      <c r="Q13" s="169"/>
      <c r="R13" s="169"/>
      <c r="S13" s="169"/>
      <c r="T13" s="169"/>
      <c r="U13" s="169"/>
      <c r="V13" s="180">
        <f t="shared" si="1"/>
      </c>
    </row>
    <row r="14" spans="1:22" ht="18.75">
      <c r="A14" s="178">
        <f t="shared" si="0"/>
      </c>
      <c r="M14" s="165"/>
      <c r="O14" s="169"/>
      <c r="P14" s="169"/>
      <c r="Q14" s="169"/>
      <c r="R14" s="169"/>
      <c r="S14" s="169"/>
      <c r="T14" s="169"/>
      <c r="U14" s="169"/>
      <c r="V14" s="180">
        <f t="shared" si="1"/>
      </c>
    </row>
    <row r="15" spans="1:22" ht="18.75">
      <c r="A15" s="178">
        <f t="shared" si="0"/>
      </c>
      <c r="B15" s="169"/>
      <c r="C15" s="169"/>
      <c r="D15" s="169"/>
      <c r="E15" s="169"/>
      <c r="F15" s="169"/>
      <c r="G15" s="170"/>
      <c r="H15" s="169"/>
      <c r="I15" s="17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80">
        <f t="shared" si="1"/>
      </c>
    </row>
    <row r="16" spans="1:22" ht="18.75">
      <c r="A16" s="178">
        <f t="shared" si="0"/>
      </c>
      <c r="M16" s="165"/>
      <c r="O16" s="169"/>
      <c r="P16" s="169"/>
      <c r="Q16" s="169"/>
      <c r="R16" s="169"/>
      <c r="S16" s="169"/>
      <c r="T16" s="169"/>
      <c r="U16" s="169"/>
      <c r="V16" s="180">
        <f t="shared" si="1"/>
      </c>
    </row>
    <row r="17" spans="1:22" ht="18.75">
      <c r="A17" s="178">
        <f t="shared" si="0"/>
      </c>
      <c r="M17" s="165"/>
      <c r="O17" s="169"/>
      <c r="P17" s="169"/>
      <c r="Q17" s="169"/>
      <c r="R17" s="169"/>
      <c r="S17" s="169"/>
      <c r="T17" s="169"/>
      <c r="U17" s="169"/>
      <c r="V17" s="180">
        <f t="shared" si="1"/>
      </c>
    </row>
    <row r="18" spans="1:22" ht="18.75">
      <c r="A18" s="178">
        <f t="shared" si="0"/>
      </c>
      <c r="B18" s="169"/>
      <c r="C18" s="169"/>
      <c r="D18" s="169"/>
      <c r="E18" s="169"/>
      <c r="F18" s="169"/>
      <c r="G18" s="170"/>
      <c r="H18" s="169"/>
      <c r="I18" s="179"/>
      <c r="J18" s="169"/>
      <c r="K18" s="169"/>
      <c r="M18" s="165"/>
      <c r="O18" s="169"/>
      <c r="P18" s="169"/>
      <c r="Q18" s="169"/>
      <c r="R18" s="169"/>
      <c r="S18" s="169"/>
      <c r="T18" s="169"/>
      <c r="U18" s="169"/>
      <c r="V18" s="180">
        <f t="shared" si="1"/>
      </c>
    </row>
    <row r="19" spans="1:22" ht="18.75">
      <c r="A19" s="178">
        <f t="shared" si="0"/>
      </c>
      <c r="B19" s="169"/>
      <c r="C19" s="169"/>
      <c r="D19" s="169"/>
      <c r="E19" s="169"/>
      <c r="F19" s="169"/>
      <c r="G19" s="170"/>
      <c r="H19" s="169"/>
      <c r="I19" s="179"/>
      <c r="J19" s="169"/>
      <c r="K19" s="169"/>
      <c r="M19" s="165"/>
      <c r="O19" s="169"/>
      <c r="P19" s="169"/>
      <c r="Q19" s="169"/>
      <c r="R19" s="169"/>
      <c r="S19" s="169"/>
      <c r="T19" s="169"/>
      <c r="U19" s="169"/>
      <c r="V19" s="180">
        <f t="shared" si="1"/>
      </c>
    </row>
    <row r="20" spans="1:22" ht="18.75">
      <c r="A20" s="178">
        <f t="shared" si="0"/>
      </c>
      <c r="B20" s="169"/>
      <c r="C20" s="169"/>
      <c r="D20" s="169"/>
      <c r="E20" s="169"/>
      <c r="F20" s="169"/>
      <c r="G20" s="170"/>
      <c r="H20" s="169"/>
      <c r="I20" s="179"/>
      <c r="J20" s="169"/>
      <c r="K20" s="169"/>
      <c r="M20" s="165"/>
      <c r="O20" s="169"/>
      <c r="P20" s="169"/>
      <c r="Q20" s="169"/>
      <c r="R20" s="169"/>
      <c r="S20" s="169"/>
      <c r="T20" s="169"/>
      <c r="U20" s="169"/>
      <c r="V20" s="180">
        <f t="shared" si="1"/>
      </c>
    </row>
    <row r="21" spans="1:22" ht="18.75">
      <c r="A21" s="178">
        <f t="shared" si="0"/>
      </c>
      <c r="B21" s="169"/>
      <c r="C21" s="169"/>
      <c r="D21" s="169"/>
      <c r="E21" s="169"/>
      <c r="F21" s="169"/>
      <c r="G21" s="170"/>
      <c r="H21" s="169"/>
      <c r="I21" s="179"/>
      <c r="J21" s="169"/>
      <c r="K21" s="169"/>
      <c r="M21" s="165"/>
      <c r="O21" s="169"/>
      <c r="P21" s="169"/>
      <c r="Q21" s="169"/>
      <c r="R21" s="169"/>
      <c r="S21" s="169"/>
      <c r="T21" s="169"/>
      <c r="U21" s="169"/>
      <c r="V21" s="180">
        <f t="shared" si="1"/>
      </c>
    </row>
    <row r="22" spans="1:22" ht="18.75">
      <c r="A22" s="178">
        <f t="shared" si="0"/>
      </c>
      <c r="B22" s="169"/>
      <c r="C22" s="169"/>
      <c r="D22" s="169"/>
      <c r="E22" s="169"/>
      <c r="F22" s="169"/>
      <c r="G22" s="170"/>
      <c r="H22" s="169"/>
      <c r="I22" s="17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80">
        <f t="shared" si="1"/>
      </c>
    </row>
    <row r="23" spans="1:22" ht="18.75">
      <c r="A23" s="178">
        <f t="shared" si="0"/>
      </c>
      <c r="B23" s="169"/>
      <c r="C23" s="169"/>
      <c r="D23" s="169"/>
      <c r="E23" s="169"/>
      <c r="F23" s="169"/>
      <c r="G23" s="170"/>
      <c r="H23" s="169"/>
      <c r="I23" s="179"/>
      <c r="J23" s="169"/>
      <c r="K23" s="169"/>
      <c r="M23" s="165"/>
      <c r="O23" s="169"/>
      <c r="P23" s="169"/>
      <c r="Q23" s="169"/>
      <c r="R23" s="169"/>
      <c r="S23" s="169"/>
      <c r="T23" s="169"/>
      <c r="U23" s="169"/>
      <c r="V23" s="180">
        <f t="shared" si="1"/>
      </c>
    </row>
    <row r="24" spans="1:22" ht="18.75">
      <c r="A24" s="178">
        <f t="shared" si="0"/>
      </c>
      <c r="B24" s="169"/>
      <c r="C24" s="169"/>
      <c r="D24" s="169"/>
      <c r="E24" s="169"/>
      <c r="F24" s="169"/>
      <c r="G24" s="170"/>
      <c r="H24" s="169"/>
      <c r="I24" s="17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80">
        <f t="shared" si="1"/>
      </c>
    </row>
    <row r="25" spans="1:22" ht="18.75">
      <c r="A25" s="178">
        <f t="shared" si="0"/>
      </c>
      <c r="B25" s="169"/>
      <c r="C25" s="169"/>
      <c r="D25" s="169"/>
      <c r="E25" s="169"/>
      <c r="F25" s="169"/>
      <c r="G25" s="170"/>
      <c r="H25" s="169"/>
      <c r="I25" s="179"/>
      <c r="J25" s="169"/>
      <c r="K25" s="169"/>
      <c r="M25" s="165"/>
      <c r="O25" s="169"/>
      <c r="P25" s="169"/>
      <c r="Q25" s="169"/>
      <c r="R25" s="169"/>
      <c r="S25" s="169"/>
      <c r="T25" s="169"/>
      <c r="U25" s="169"/>
      <c r="V25" s="180">
        <f t="shared" si="1"/>
      </c>
    </row>
    <row r="26" spans="1:22" ht="18.75">
      <c r="A26" s="178">
        <f t="shared" si="0"/>
      </c>
      <c r="B26" s="169"/>
      <c r="C26" s="169"/>
      <c r="D26" s="169"/>
      <c r="E26" s="169"/>
      <c r="F26" s="169"/>
      <c r="G26" s="170"/>
      <c r="H26" s="169"/>
      <c r="I26" s="179"/>
      <c r="J26" s="169"/>
      <c r="K26" s="169"/>
      <c r="M26" s="165"/>
      <c r="O26" s="169"/>
      <c r="P26" s="169"/>
      <c r="Q26" s="169"/>
      <c r="R26" s="169"/>
      <c r="S26" s="169"/>
      <c r="T26" s="169"/>
      <c r="U26" s="169"/>
      <c r="V26" s="180">
        <f t="shared" si="1"/>
      </c>
    </row>
    <row r="27" spans="1:22" ht="18.75">
      <c r="A27" s="178">
        <f t="shared" si="0"/>
      </c>
      <c r="B27" s="169"/>
      <c r="C27" s="169"/>
      <c r="D27" s="169"/>
      <c r="E27" s="169"/>
      <c r="F27" s="169"/>
      <c r="G27" s="170"/>
      <c r="H27" s="169"/>
      <c r="I27" s="179"/>
      <c r="J27" s="169"/>
      <c r="K27" s="169"/>
      <c r="M27" s="165"/>
      <c r="O27" s="169"/>
      <c r="P27" s="169"/>
      <c r="Q27" s="169"/>
      <c r="R27" s="169"/>
      <c r="S27" s="169"/>
      <c r="T27" s="169"/>
      <c r="U27" s="169"/>
      <c r="V27" s="180">
        <f t="shared" si="1"/>
      </c>
    </row>
    <row r="28" spans="1:22" ht="18.75">
      <c r="A28" s="178">
        <f t="shared" si="0"/>
      </c>
      <c r="B28" s="169"/>
      <c r="C28" s="169"/>
      <c r="D28" s="169"/>
      <c r="E28" s="169"/>
      <c r="F28" s="169"/>
      <c r="G28" s="170"/>
      <c r="H28" s="169"/>
      <c r="I28" s="179"/>
      <c r="J28" s="169"/>
      <c r="K28" s="169"/>
      <c r="M28" s="165"/>
      <c r="O28" s="169"/>
      <c r="P28" s="169"/>
      <c r="Q28" s="169"/>
      <c r="R28" s="169"/>
      <c r="S28" s="169"/>
      <c r="T28" s="169"/>
      <c r="U28" s="169"/>
      <c r="V28" s="180">
        <f t="shared" si="1"/>
      </c>
    </row>
    <row r="29" spans="1:22" ht="18.75">
      <c r="A29" s="178">
        <f t="shared" si="0"/>
      </c>
      <c r="B29" s="169"/>
      <c r="C29" s="169"/>
      <c r="D29" s="169"/>
      <c r="E29" s="169"/>
      <c r="F29" s="169"/>
      <c r="G29" s="170"/>
      <c r="H29" s="169"/>
      <c r="I29" s="179"/>
      <c r="J29" s="169"/>
      <c r="K29" s="169"/>
      <c r="M29" s="165"/>
      <c r="O29" s="169"/>
      <c r="P29" s="169"/>
      <c r="Q29" s="169"/>
      <c r="R29" s="169"/>
      <c r="S29" s="169"/>
      <c r="T29" s="169"/>
      <c r="U29" s="169"/>
      <c r="V29" s="180">
        <f t="shared" si="1"/>
      </c>
    </row>
    <row r="30" spans="1:22" ht="18.75">
      <c r="A30" s="178">
        <f t="shared" si="0"/>
      </c>
      <c r="B30" s="169"/>
      <c r="C30" s="169"/>
      <c r="D30" s="169"/>
      <c r="E30" s="169"/>
      <c r="F30" s="169"/>
      <c r="G30" s="170"/>
      <c r="H30" s="169"/>
      <c r="I30" s="179"/>
      <c r="J30" s="169"/>
      <c r="K30" s="169"/>
      <c r="M30" s="165"/>
      <c r="O30" s="169"/>
      <c r="P30" s="169"/>
      <c r="Q30" s="169"/>
      <c r="R30" s="169"/>
      <c r="S30" s="169"/>
      <c r="T30" s="169"/>
      <c r="U30" s="169"/>
      <c r="V30" s="180">
        <f t="shared" si="1"/>
      </c>
    </row>
    <row r="31" spans="1:22" ht="18.75">
      <c r="A31" s="178">
        <f t="shared" si="0"/>
      </c>
      <c r="B31" s="169"/>
      <c r="C31" s="169"/>
      <c r="D31" s="169"/>
      <c r="E31" s="169"/>
      <c r="F31" s="169"/>
      <c r="G31" s="170"/>
      <c r="H31" s="169"/>
      <c r="I31" s="179"/>
      <c r="J31" s="169"/>
      <c r="K31" s="169"/>
      <c r="M31" s="165"/>
      <c r="O31" s="169"/>
      <c r="P31" s="169"/>
      <c r="Q31" s="169"/>
      <c r="R31" s="169"/>
      <c r="S31" s="169"/>
      <c r="T31" s="169"/>
      <c r="U31" s="169"/>
      <c r="V31" s="180">
        <f t="shared" si="1"/>
      </c>
    </row>
    <row r="32" spans="1:22" ht="18.75">
      <c r="A32" s="178">
        <f t="shared" si="0"/>
      </c>
      <c r="B32" s="169"/>
      <c r="C32" s="169"/>
      <c r="D32" s="169"/>
      <c r="E32" s="169"/>
      <c r="F32" s="169"/>
      <c r="G32" s="170"/>
      <c r="H32" s="169"/>
      <c r="I32" s="179"/>
      <c r="J32" s="169"/>
      <c r="K32" s="169"/>
      <c r="M32" s="165"/>
      <c r="O32" s="169"/>
      <c r="P32" s="169"/>
      <c r="Q32" s="169"/>
      <c r="R32" s="169"/>
      <c r="S32" s="169"/>
      <c r="T32" s="169"/>
      <c r="U32" s="169"/>
      <c r="V32" s="180">
        <f t="shared" si="1"/>
      </c>
    </row>
    <row r="33" spans="1:22" ht="18.75">
      <c r="A33" s="178">
        <f t="shared" si="0"/>
      </c>
      <c r="B33" s="169"/>
      <c r="C33" s="169"/>
      <c r="D33" s="169"/>
      <c r="E33" s="169"/>
      <c r="F33" s="169"/>
      <c r="G33" s="170"/>
      <c r="H33" s="169"/>
      <c r="I33" s="179"/>
      <c r="J33" s="169"/>
      <c r="K33" s="169"/>
      <c r="M33" s="165"/>
      <c r="O33" s="169"/>
      <c r="P33" s="169"/>
      <c r="Q33" s="169"/>
      <c r="R33" s="169"/>
      <c r="S33" s="169"/>
      <c r="T33" s="169"/>
      <c r="U33" s="169"/>
      <c r="V33" s="180">
        <f t="shared" si="1"/>
      </c>
    </row>
    <row r="34" spans="1:22" ht="13.5" customHeight="1">
      <c r="A34" s="178">
        <f aca="true" t="shared" si="2" ref="A34:A65">IF(C34="","",IF(L34="1年","",IF(L34="2年","",IF(L34="低学年","",IF(L34="共通","",IF(AND(K34=K33,L34=L33,C34=C33),"エラー",""))))))</f>
      </c>
      <c r="B34" s="169"/>
      <c r="C34" s="169"/>
      <c r="D34" s="169"/>
      <c r="E34" s="169"/>
      <c r="F34" s="169"/>
      <c r="G34" s="170"/>
      <c r="H34" s="169"/>
      <c r="I34" s="179"/>
      <c r="J34" s="169"/>
      <c r="K34" s="169"/>
      <c r="M34" s="165"/>
      <c r="O34" s="169"/>
      <c r="P34" s="169"/>
      <c r="Q34" s="169"/>
      <c r="R34" s="169"/>
      <c r="S34" s="169"/>
      <c r="T34" s="169"/>
      <c r="U34" s="169"/>
      <c r="V34" s="180">
        <f t="shared" si="1"/>
      </c>
    </row>
    <row r="35" spans="1:22" ht="18.75">
      <c r="A35" s="178">
        <f t="shared" si="2"/>
      </c>
      <c r="B35" s="169"/>
      <c r="C35" s="169"/>
      <c r="D35" s="169"/>
      <c r="E35" s="169"/>
      <c r="F35" s="169"/>
      <c r="G35" s="170"/>
      <c r="H35" s="169"/>
      <c r="I35" s="179"/>
      <c r="J35" s="169"/>
      <c r="K35" s="169"/>
      <c r="M35" s="165"/>
      <c r="O35" s="169"/>
      <c r="P35" s="169"/>
      <c r="Q35" s="169"/>
      <c r="R35" s="169"/>
      <c r="S35" s="169"/>
      <c r="T35" s="169"/>
      <c r="U35" s="169"/>
      <c r="V35" s="180">
        <f t="shared" si="1"/>
      </c>
    </row>
    <row r="36" spans="1:22" ht="18.75">
      <c r="A36" s="178">
        <f t="shared" si="2"/>
      </c>
      <c r="B36" s="169"/>
      <c r="C36" s="169"/>
      <c r="D36" s="169"/>
      <c r="E36" s="169"/>
      <c r="F36" s="169"/>
      <c r="G36" s="170"/>
      <c r="H36" s="169"/>
      <c r="I36" s="179"/>
      <c r="J36" s="169"/>
      <c r="K36" s="169"/>
      <c r="M36" s="165"/>
      <c r="O36" s="169"/>
      <c r="P36" s="169"/>
      <c r="Q36" s="169"/>
      <c r="R36" s="169"/>
      <c r="S36" s="169"/>
      <c r="T36" s="169"/>
      <c r="U36" s="169"/>
      <c r="V36" s="180">
        <f t="shared" si="1"/>
      </c>
    </row>
    <row r="37" spans="1:22" ht="13.5" customHeight="1">
      <c r="A37" s="178">
        <f t="shared" si="2"/>
      </c>
      <c r="B37" s="169"/>
      <c r="C37" s="169"/>
      <c r="D37" s="169"/>
      <c r="E37" s="169"/>
      <c r="F37" s="169"/>
      <c r="G37" s="170"/>
      <c r="H37" s="169"/>
      <c r="I37" s="17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80">
        <f t="shared" si="1"/>
      </c>
    </row>
    <row r="38" spans="1:22" ht="18.75">
      <c r="A38" s="178">
        <f t="shared" si="2"/>
      </c>
      <c r="B38" s="169"/>
      <c r="C38" s="169"/>
      <c r="D38" s="169"/>
      <c r="E38" s="169"/>
      <c r="F38" s="169"/>
      <c r="G38" s="170"/>
      <c r="H38" s="169"/>
      <c r="I38" s="17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80">
        <f t="shared" si="1"/>
      </c>
    </row>
    <row r="39" spans="1:22" ht="18.75">
      <c r="A39" s="178">
        <f t="shared" si="2"/>
      </c>
      <c r="B39" s="169"/>
      <c r="C39" s="169"/>
      <c r="D39" s="169"/>
      <c r="E39" s="169"/>
      <c r="F39" s="169"/>
      <c r="G39" s="170"/>
      <c r="H39" s="169"/>
      <c r="I39" s="179"/>
      <c r="J39" s="169"/>
      <c r="K39" s="169"/>
      <c r="M39" s="165"/>
      <c r="O39" s="169"/>
      <c r="P39" s="169"/>
      <c r="Q39" s="169"/>
      <c r="R39" s="169"/>
      <c r="S39" s="169"/>
      <c r="T39" s="169"/>
      <c r="U39" s="169"/>
      <c r="V39" s="180">
        <f t="shared" si="1"/>
      </c>
    </row>
    <row r="40" spans="1:22" ht="18.75">
      <c r="A40" s="178">
        <f t="shared" si="2"/>
      </c>
      <c r="B40" s="169"/>
      <c r="C40" s="169"/>
      <c r="D40" s="169"/>
      <c r="E40" s="169"/>
      <c r="F40" s="169"/>
      <c r="G40" s="170"/>
      <c r="H40" s="169"/>
      <c r="I40" s="179"/>
      <c r="J40" s="169"/>
      <c r="K40" s="169"/>
      <c r="M40" s="165"/>
      <c r="O40" s="169"/>
      <c r="P40" s="169"/>
      <c r="Q40" s="169"/>
      <c r="R40" s="169"/>
      <c r="S40" s="169"/>
      <c r="T40" s="169"/>
      <c r="U40" s="169"/>
      <c r="V40" s="180">
        <f t="shared" si="1"/>
      </c>
    </row>
    <row r="41" spans="1:22" ht="18.75">
      <c r="A41" s="178">
        <f t="shared" si="2"/>
      </c>
      <c r="B41" s="169"/>
      <c r="C41" s="169"/>
      <c r="D41" s="169"/>
      <c r="E41" s="169"/>
      <c r="F41" s="169"/>
      <c r="G41" s="170"/>
      <c r="H41" s="169"/>
      <c r="I41" s="17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80">
        <f t="shared" si="1"/>
      </c>
    </row>
    <row r="42" spans="1:22" ht="18.75">
      <c r="A42" s="178">
        <f t="shared" si="2"/>
      </c>
      <c r="B42" s="169"/>
      <c r="C42" s="169"/>
      <c r="D42" s="169"/>
      <c r="E42" s="169"/>
      <c r="F42" s="169"/>
      <c r="G42" s="170"/>
      <c r="H42" s="169"/>
      <c r="I42" s="179"/>
      <c r="J42" s="169"/>
      <c r="K42" s="169"/>
      <c r="M42" s="165"/>
      <c r="O42" s="169"/>
      <c r="P42" s="169"/>
      <c r="Q42" s="169"/>
      <c r="R42" s="169"/>
      <c r="S42" s="169"/>
      <c r="T42" s="169"/>
      <c r="U42" s="169"/>
      <c r="V42" s="180">
        <f t="shared" si="1"/>
      </c>
    </row>
    <row r="43" spans="1:22" ht="18.75">
      <c r="A43" s="178">
        <f t="shared" si="2"/>
      </c>
      <c r="B43" s="169"/>
      <c r="C43" s="169"/>
      <c r="D43" s="169"/>
      <c r="E43" s="169"/>
      <c r="F43" s="169"/>
      <c r="G43" s="170"/>
      <c r="H43" s="169"/>
      <c r="I43" s="179"/>
      <c r="J43" s="169"/>
      <c r="K43" s="169"/>
      <c r="M43" s="165"/>
      <c r="O43" s="169"/>
      <c r="P43" s="169"/>
      <c r="Q43" s="169"/>
      <c r="R43" s="169"/>
      <c r="S43" s="169"/>
      <c r="T43" s="169"/>
      <c r="U43" s="169"/>
      <c r="V43" s="180">
        <f t="shared" si="1"/>
      </c>
    </row>
    <row r="44" spans="1:22" ht="18.75">
      <c r="A44" s="178">
        <f t="shared" si="2"/>
      </c>
      <c r="B44" s="169"/>
      <c r="C44" s="169"/>
      <c r="D44" s="169"/>
      <c r="E44" s="169"/>
      <c r="F44" s="169"/>
      <c r="G44" s="170"/>
      <c r="H44" s="169"/>
      <c r="I44" s="17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80">
        <f t="shared" si="1"/>
      </c>
    </row>
    <row r="45" spans="1:22" ht="18.75">
      <c r="A45" s="178">
        <f t="shared" si="2"/>
      </c>
      <c r="B45" s="169"/>
      <c r="C45" s="169"/>
      <c r="D45" s="169"/>
      <c r="E45" s="169"/>
      <c r="F45" s="169"/>
      <c r="G45" s="170"/>
      <c r="H45" s="169"/>
      <c r="I45" s="17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80">
        <f t="shared" si="1"/>
      </c>
    </row>
    <row r="46" spans="1:22" ht="18.75">
      <c r="A46" s="178">
        <f t="shared" si="2"/>
      </c>
      <c r="B46" s="169"/>
      <c r="C46" s="169"/>
      <c r="D46" s="169"/>
      <c r="E46" s="169"/>
      <c r="F46" s="169"/>
      <c r="G46" s="170"/>
      <c r="H46" s="169"/>
      <c r="I46" s="179"/>
      <c r="J46" s="169"/>
      <c r="K46" s="169"/>
      <c r="M46" s="165"/>
      <c r="O46" s="169"/>
      <c r="P46" s="169"/>
      <c r="Q46" s="169"/>
      <c r="R46" s="169"/>
      <c r="S46" s="169"/>
      <c r="T46" s="169"/>
      <c r="U46" s="169"/>
      <c r="V46" s="180">
        <f t="shared" si="1"/>
      </c>
    </row>
    <row r="47" spans="1:22" ht="18.75">
      <c r="A47" s="178">
        <f t="shared" si="2"/>
      </c>
      <c r="B47" s="169"/>
      <c r="C47" s="169"/>
      <c r="D47" s="169"/>
      <c r="E47" s="169"/>
      <c r="F47" s="169"/>
      <c r="G47" s="170"/>
      <c r="H47" s="169"/>
      <c r="I47" s="179"/>
      <c r="J47" s="169"/>
      <c r="K47" s="169"/>
      <c r="M47" s="165"/>
      <c r="O47" s="169"/>
      <c r="P47" s="169"/>
      <c r="Q47" s="169"/>
      <c r="R47" s="169"/>
      <c r="S47" s="169"/>
      <c r="T47" s="169"/>
      <c r="U47" s="169"/>
      <c r="V47" s="180">
        <f t="shared" si="1"/>
      </c>
    </row>
    <row r="48" spans="1:22" ht="18.75">
      <c r="A48" s="178">
        <f t="shared" si="2"/>
      </c>
      <c r="M48" s="165"/>
      <c r="O48" s="169"/>
      <c r="P48" s="169"/>
      <c r="Q48" s="169"/>
      <c r="R48" s="169"/>
      <c r="S48" s="169"/>
      <c r="T48" s="169"/>
      <c r="U48" s="169"/>
      <c r="V48" s="180">
        <f t="shared" si="1"/>
      </c>
    </row>
    <row r="49" spans="1:22" ht="18.75">
      <c r="A49" s="178">
        <f t="shared" si="2"/>
      </c>
      <c r="M49" s="165"/>
      <c r="O49" s="169"/>
      <c r="P49" s="169"/>
      <c r="Q49" s="169"/>
      <c r="R49" s="169"/>
      <c r="S49" s="169"/>
      <c r="T49" s="169"/>
      <c r="U49" s="169"/>
      <c r="V49" s="180">
        <f t="shared" si="1"/>
      </c>
    </row>
    <row r="50" spans="1:22" ht="18.75">
      <c r="A50" s="178">
        <f t="shared" si="2"/>
      </c>
      <c r="M50" s="165"/>
      <c r="O50" s="169"/>
      <c r="P50" s="169"/>
      <c r="Q50" s="169"/>
      <c r="R50" s="169"/>
      <c r="S50" s="169"/>
      <c r="T50" s="169"/>
      <c r="U50" s="169"/>
      <c r="V50" s="180">
        <f t="shared" si="1"/>
      </c>
    </row>
    <row r="51" spans="1:22" ht="18.75">
      <c r="A51" s="178">
        <f t="shared" si="2"/>
      </c>
      <c r="M51" s="165"/>
      <c r="O51" s="169"/>
      <c r="P51" s="169"/>
      <c r="Q51" s="169"/>
      <c r="R51" s="169"/>
      <c r="S51" s="169"/>
      <c r="T51" s="169"/>
      <c r="U51" s="169"/>
      <c r="V51" s="180">
        <f t="shared" si="1"/>
      </c>
    </row>
    <row r="52" spans="1:22" ht="18.75">
      <c r="A52" s="178">
        <f t="shared" si="2"/>
      </c>
      <c r="M52" s="165"/>
      <c r="O52" s="169"/>
      <c r="P52" s="169"/>
      <c r="Q52" s="169"/>
      <c r="R52" s="169"/>
      <c r="S52" s="169"/>
      <c r="T52" s="169"/>
      <c r="U52" s="169"/>
      <c r="V52" s="180">
        <f t="shared" si="1"/>
      </c>
    </row>
    <row r="53" spans="1:22" ht="18.75">
      <c r="A53" s="178">
        <f t="shared" si="2"/>
      </c>
      <c r="M53" s="165"/>
      <c r="O53" s="169"/>
      <c r="P53" s="169"/>
      <c r="Q53" s="169"/>
      <c r="R53" s="169"/>
      <c r="S53" s="169"/>
      <c r="T53" s="169"/>
      <c r="U53" s="169"/>
      <c r="V53" s="180">
        <f t="shared" si="1"/>
      </c>
    </row>
    <row r="54" spans="1:22" ht="18.75">
      <c r="A54" s="178">
        <f t="shared" si="2"/>
      </c>
      <c r="M54" s="165"/>
      <c r="O54" s="169"/>
      <c r="P54" s="169"/>
      <c r="Q54" s="169"/>
      <c r="R54" s="169"/>
      <c r="S54" s="169"/>
      <c r="T54" s="169"/>
      <c r="U54" s="169"/>
      <c r="V54" s="180">
        <f t="shared" si="1"/>
      </c>
    </row>
    <row r="55" spans="1:22" ht="18.75">
      <c r="A55" s="178">
        <f t="shared" si="2"/>
      </c>
      <c r="M55" s="165"/>
      <c r="O55" s="169"/>
      <c r="P55" s="169"/>
      <c r="Q55" s="169"/>
      <c r="R55" s="169"/>
      <c r="S55" s="169"/>
      <c r="T55" s="169"/>
      <c r="U55" s="169"/>
      <c r="V55" s="180">
        <f t="shared" si="1"/>
      </c>
    </row>
    <row r="56" spans="1:22" ht="18.75">
      <c r="A56" s="178">
        <f t="shared" si="2"/>
      </c>
      <c r="M56" s="165"/>
      <c r="O56" s="169"/>
      <c r="P56" s="169"/>
      <c r="Q56" s="169"/>
      <c r="R56" s="169"/>
      <c r="S56" s="169"/>
      <c r="T56" s="169"/>
      <c r="U56" s="169"/>
      <c r="V56" s="180">
        <f t="shared" si="1"/>
      </c>
    </row>
    <row r="57" spans="1:22" ht="18.75">
      <c r="A57" s="178">
        <f t="shared" si="2"/>
      </c>
      <c r="M57" s="165"/>
      <c r="O57" s="169"/>
      <c r="P57" s="169"/>
      <c r="Q57" s="169"/>
      <c r="R57" s="169"/>
      <c r="S57" s="169"/>
      <c r="T57" s="169"/>
      <c r="U57" s="169"/>
      <c r="V57" s="180">
        <f t="shared" si="1"/>
      </c>
    </row>
    <row r="58" spans="1:22" ht="18.75">
      <c r="A58" s="178">
        <f t="shared" si="2"/>
      </c>
      <c r="M58" s="165"/>
      <c r="O58" s="169"/>
      <c r="P58" s="169"/>
      <c r="Q58" s="169"/>
      <c r="R58" s="169"/>
      <c r="S58" s="169"/>
      <c r="T58" s="169"/>
      <c r="U58" s="169"/>
      <c r="V58" s="180">
        <f t="shared" si="1"/>
      </c>
    </row>
    <row r="59" spans="1:22" ht="18.75">
      <c r="A59" s="178">
        <f t="shared" si="2"/>
      </c>
      <c r="B59" s="169"/>
      <c r="C59" s="169"/>
      <c r="D59" s="169"/>
      <c r="E59" s="169"/>
      <c r="F59" s="169"/>
      <c r="G59" s="170"/>
      <c r="H59" s="169"/>
      <c r="I59" s="17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80">
        <f t="shared" si="1"/>
      </c>
    </row>
    <row r="60" spans="1:22" ht="18.75">
      <c r="A60" s="178">
        <f t="shared" si="2"/>
      </c>
      <c r="B60" s="169"/>
      <c r="C60" s="169"/>
      <c r="D60" s="169"/>
      <c r="E60" s="169"/>
      <c r="F60" s="169"/>
      <c r="G60" s="170"/>
      <c r="H60" s="169"/>
      <c r="I60" s="17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80">
        <f t="shared" si="1"/>
      </c>
    </row>
    <row r="61" spans="1:22" ht="18.75">
      <c r="A61" s="178">
        <f t="shared" si="2"/>
      </c>
      <c r="B61" s="169"/>
      <c r="C61" s="169"/>
      <c r="D61" s="169"/>
      <c r="E61" s="169"/>
      <c r="F61" s="169"/>
      <c r="G61" s="170"/>
      <c r="H61" s="169"/>
      <c r="I61" s="179"/>
      <c r="J61" s="169"/>
      <c r="K61" s="169"/>
      <c r="M61" s="165"/>
      <c r="O61" s="169"/>
      <c r="P61" s="169"/>
      <c r="Q61" s="169"/>
      <c r="R61" s="169"/>
      <c r="S61" s="169"/>
      <c r="T61" s="169"/>
      <c r="U61" s="169"/>
      <c r="V61" s="180">
        <f t="shared" si="1"/>
      </c>
    </row>
    <row r="62" spans="1:22" ht="18.75">
      <c r="A62" s="178">
        <f t="shared" si="2"/>
      </c>
      <c r="B62" s="169"/>
      <c r="C62" s="169"/>
      <c r="D62" s="169"/>
      <c r="E62" s="169"/>
      <c r="F62" s="169"/>
      <c r="G62" s="170"/>
      <c r="H62" s="169"/>
      <c r="I62" s="179"/>
      <c r="J62" s="169"/>
      <c r="K62" s="169"/>
      <c r="M62" s="165"/>
      <c r="O62" s="169"/>
      <c r="P62" s="169"/>
      <c r="Q62" s="169"/>
      <c r="R62" s="169"/>
      <c r="S62" s="169"/>
      <c r="T62" s="169"/>
      <c r="U62" s="169"/>
      <c r="V62" s="180">
        <f t="shared" si="1"/>
      </c>
    </row>
    <row r="63" spans="1:22" ht="18.75">
      <c r="A63" s="178">
        <f t="shared" si="2"/>
      </c>
      <c r="B63" s="169"/>
      <c r="C63" s="169"/>
      <c r="D63" s="169"/>
      <c r="E63" s="169"/>
      <c r="F63" s="169"/>
      <c r="G63" s="170"/>
      <c r="H63" s="169"/>
      <c r="I63" s="17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80">
        <f t="shared" si="1"/>
      </c>
    </row>
    <row r="64" spans="1:22" ht="18.75">
      <c r="A64" s="178">
        <f t="shared" si="2"/>
      </c>
      <c r="B64" s="169"/>
      <c r="C64" s="169"/>
      <c r="D64" s="169"/>
      <c r="E64" s="169"/>
      <c r="F64" s="169"/>
      <c r="G64" s="170"/>
      <c r="H64" s="169"/>
      <c r="I64" s="179"/>
      <c r="J64" s="169"/>
      <c r="K64" s="169"/>
      <c r="M64" s="165"/>
      <c r="O64" s="169"/>
      <c r="P64" s="169"/>
      <c r="Q64" s="169"/>
      <c r="R64" s="169"/>
      <c r="S64" s="169"/>
      <c r="T64" s="169"/>
      <c r="U64" s="169"/>
      <c r="V64" s="180">
        <f t="shared" si="1"/>
      </c>
    </row>
    <row r="65" spans="1:22" ht="18.75">
      <c r="A65" s="178">
        <f t="shared" si="2"/>
      </c>
      <c r="B65" s="169"/>
      <c r="C65" s="169"/>
      <c r="D65" s="169"/>
      <c r="E65" s="169"/>
      <c r="F65" s="169"/>
      <c r="G65" s="170"/>
      <c r="H65" s="169"/>
      <c r="I65" s="179"/>
      <c r="J65" s="169"/>
      <c r="K65" s="169"/>
      <c r="M65" s="165"/>
      <c r="O65" s="169"/>
      <c r="P65" s="169"/>
      <c r="Q65" s="169"/>
      <c r="R65" s="169"/>
      <c r="S65" s="169"/>
      <c r="T65" s="169"/>
      <c r="U65" s="169"/>
      <c r="V65" s="180">
        <f t="shared" si="1"/>
      </c>
    </row>
    <row r="66" spans="1:22" ht="18.75">
      <c r="A66" s="178">
        <f aca="true" t="shared" si="3" ref="A66:A100">IF(C66="","",IF(L66="1年","",IF(L66="2年","",IF(L66="低学年","",IF(L66="共通","",IF(AND(K66=K65,L66=L65,C66=C65),"エラー",""))))))</f>
      </c>
      <c r="B66" s="169"/>
      <c r="C66" s="169"/>
      <c r="D66" s="169"/>
      <c r="E66" s="169"/>
      <c r="F66" s="169"/>
      <c r="G66" s="170"/>
      <c r="H66" s="169"/>
      <c r="I66" s="17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80">
        <f t="shared" si="1"/>
      </c>
    </row>
    <row r="67" spans="1:22" ht="18.75">
      <c r="A67" s="178">
        <f t="shared" si="3"/>
      </c>
      <c r="B67" s="169"/>
      <c r="C67" s="169"/>
      <c r="D67" s="169"/>
      <c r="E67" s="169"/>
      <c r="F67" s="169"/>
      <c r="G67" s="170"/>
      <c r="H67" s="169"/>
      <c r="I67" s="17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80">
        <f aca="true" t="shared" si="4" ref="V67:V101">IF(H67&gt;0,H67&amp;"("&amp;B67&amp;")","")</f>
      </c>
    </row>
    <row r="68" spans="1:22" ht="18.75">
      <c r="A68" s="178">
        <f t="shared" si="3"/>
      </c>
      <c r="B68" s="169"/>
      <c r="C68" s="169"/>
      <c r="D68" s="169"/>
      <c r="E68" s="169"/>
      <c r="F68" s="169"/>
      <c r="G68" s="170"/>
      <c r="H68" s="169"/>
      <c r="I68" s="179"/>
      <c r="J68" s="169"/>
      <c r="K68" s="169"/>
      <c r="M68" s="165"/>
      <c r="O68" s="169"/>
      <c r="P68" s="169"/>
      <c r="Q68" s="169"/>
      <c r="R68" s="169"/>
      <c r="S68" s="169"/>
      <c r="T68" s="169"/>
      <c r="U68" s="169"/>
      <c r="V68" s="180">
        <f t="shared" si="4"/>
      </c>
    </row>
    <row r="69" spans="1:22" ht="18.75">
      <c r="A69" s="178">
        <f t="shared" si="3"/>
      </c>
      <c r="B69" s="169"/>
      <c r="C69" s="169"/>
      <c r="D69" s="169"/>
      <c r="E69" s="169"/>
      <c r="F69" s="169"/>
      <c r="G69" s="170"/>
      <c r="H69" s="169"/>
      <c r="I69" s="179"/>
      <c r="J69" s="169"/>
      <c r="K69" s="169"/>
      <c r="M69" s="165"/>
      <c r="O69" s="169"/>
      <c r="P69" s="169"/>
      <c r="Q69" s="169"/>
      <c r="R69" s="169"/>
      <c r="S69" s="169"/>
      <c r="T69" s="169"/>
      <c r="U69" s="169"/>
      <c r="V69" s="180">
        <f t="shared" si="4"/>
      </c>
    </row>
    <row r="70" spans="1:22" ht="18.75">
      <c r="A70" s="178">
        <f t="shared" si="3"/>
      </c>
      <c r="M70" s="165"/>
      <c r="O70" s="169"/>
      <c r="P70" s="169"/>
      <c r="Q70" s="169"/>
      <c r="R70" s="169"/>
      <c r="S70" s="169"/>
      <c r="T70" s="169"/>
      <c r="U70" s="169"/>
      <c r="V70" s="180">
        <f t="shared" si="4"/>
      </c>
    </row>
    <row r="71" spans="1:22" ht="18.75">
      <c r="A71" s="178">
        <f t="shared" si="3"/>
      </c>
      <c r="M71" s="165"/>
      <c r="O71" s="169"/>
      <c r="P71" s="169"/>
      <c r="Q71" s="169"/>
      <c r="R71" s="169"/>
      <c r="S71" s="169"/>
      <c r="T71" s="169"/>
      <c r="U71" s="169"/>
      <c r="V71" s="180">
        <f t="shared" si="4"/>
      </c>
    </row>
    <row r="72" spans="1:22" ht="18.75">
      <c r="A72" s="178">
        <f t="shared" si="3"/>
      </c>
      <c r="M72" s="165"/>
      <c r="O72" s="169"/>
      <c r="P72" s="169"/>
      <c r="Q72" s="169"/>
      <c r="R72" s="169"/>
      <c r="S72" s="169"/>
      <c r="T72" s="169"/>
      <c r="U72" s="169"/>
      <c r="V72" s="180">
        <f t="shared" si="4"/>
      </c>
    </row>
    <row r="73" spans="1:22" ht="18.75">
      <c r="A73" s="178">
        <f t="shared" si="3"/>
      </c>
      <c r="M73" s="165"/>
      <c r="O73" s="169"/>
      <c r="P73" s="169"/>
      <c r="Q73" s="169"/>
      <c r="R73" s="169"/>
      <c r="S73" s="169"/>
      <c r="T73" s="169"/>
      <c r="U73" s="169"/>
      <c r="V73" s="180">
        <f t="shared" si="4"/>
      </c>
    </row>
    <row r="74" spans="1:22" ht="18.75">
      <c r="A74" s="178">
        <f t="shared" si="3"/>
      </c>
      <c r="M74" s="165"/>
      <c r="O74" s="169"/>
      <c r="P74" s="169"/>
      <c r="Q74" s="169"/>
      <c r="R74" s="169"/>
      <c r="S74" s="169"/>
      <c r="T74" s="169"/>
      <c r="U74" s="169"/>
      <c r="V74" s="180">
        <f t="shared" si="4"/>
      </c>
    </row>
    <row r="75" spans="1:22" ht="18.75">
      <c r="A75" s="178">
        <f t="shared" si="3"/>
      </c>
      <c r="M75" s="165"/>
      <c r="O75" s="169"/>
      <c r="P75" s="169"/>
      <c r="Q75" s="169"/>
      <c r="R75" s="169"/>
      <c r="S75" s="169"/>
      <c r="T75" s="169"/>
      <c r="U75" s="169"/>
      <c r="V75" s="180">
        <f t="shared" si="4"/>
      </c>
    </row>
    <row r="76" spans="1:22" ht="18.75">
      <c r="A76" s="178">
        <f t="shared" si="3"/>
      </c>
      <c r="M76" s="165"/>
      <c r="O76" s="169"/>
      <c r="P76" s="169"/>
      <c r="Q76" s="169"/>
      <c r="R76" s="169"/>
      <c r="S76" s="169"/>
      <c r="T76" s="169"/>
      <c r="U76" s="169"/>
      <c r="V76" s="180">
        <f t="shared" si="4"/>
      </c>
    </row>
    <row r="77" spans="1:22" ht="18.75">
      <c r="A77" s="178">
        <f t="shared" si="3"/>
      </c>
      <c r="M77" s="165"/>
      <c r="O77" s="169"/>
      <c r="P77" s="169"/>
      <c r="Q77" s="169"/>
      <c r="R77" s="169"/>
      <c r="S77" s="169"/>
      <c r="T77" s="169"/>
      <c r="U77" s="169"/>
      <c r="V77" s="180">
        <f t="shared" si="4"/>
      </c>
    </row>
    <row r="78" spans="1:22" ht="18.75">
      <c r="A78" s="178">
        <f t="shared" si="3"/>
      </c>
      <c r="M78" s="165"/>
      <c r="O78" s="169"/>
      <c r="P78" s="169"/>
      <c r="Q78" s="169"/>
      <c r="R78" s="169"/>
      <c r="S78" s="169"/>
      <c r="T78" s="169"/>
      <c r="U78" s="169"/>
      <c r="V78" s="180">
        <f t="shared" si="4"/>
      </c>
    </row>
    <row r="79" spans="1:22" ht="18.75">
      <c r="A79" s="178">
        <f t="shared" si="3"/>
      </c>
      <c r="M79" s="165"/>
      <c r="O79" s="169"/>
      <c r="P79" s="169"/>
      <c r="Q79" s="169"/>
      <c r="R79" s="169"/>
      <c r="S79" s="169"/>
      <c r="T79" s="169"/>
      <c r="U79" s="169"/>
      <c r="V79" s="180">
        <f t="shared" si="4"/>
      </c>
    </row>
    <row r="80" spans="1:22" ht="18.75">
      <c r="A80" s="178">
        <f t="shared" si="3"/>
      </c>
      <c r="M80" s="165"/>
      <c r="O80" s="169"/>
      <c r="P80" s="169"/>
      <c r="Q80" s="169"/>
      <c r="R80" s="169"/>
      <c r="S80" s="169"/>
      <c r="T80" s="169"/>
      <c r="U80" s="169"/>
      <c r="V80" s="180">
        <f t="shared" si="4"/>
      </c>
    </row>
    <row r="81" spans="1:22" ht="18.75">
      <c r="A81" s="178">
        <f t="shared" si="3"/>
      </c>
      <c r="B81" s="169"/>
      <c r="C81" s="169"/>
      <c r="D81" s="169"/>
      <c r="E81" s="169"/>
      <c r="F81" s="169"/>
      <c r="G81" s="170"/>
      <c r="H81" s="169"/>
      <c r="I81" s="17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80">
        <f t="shared" si="4"/>
      </c>
    </row>
    <row r="82" spans="1:22" ht="18.75">
      <c r="A82" s="178">
        <f t="shared" si="3"/>
      </c>
      <c r="B82" s="169"/>
      <c r="C82" s="169"/>
      <c r="D82" s="169"/>
      <c r="E82" s="169"/>
      <c r="F82" s="169"/>
      <c r="G82" s="170"/>
      <c r="H82" s="169"/>
      <c r="I82" s="17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80">
        <f t="shared" si="4"/>
      </c>
    </row>
    <row r="83" spans="1:22" ht="18.75">
      <c r="A83" s="178">
        <f t="shared" si="3"/>
      </c>
      <c r="B83" s="169"/>
      <c r="C83" s="169"/>
      <c r="D83" s="169"/>
      <c r="E83" s="169"/>
      <c r="F83" s="169"/>
      <c r="G83" s="170"/>
      <c r="H83" s="169"/>
      <c r="I83" s="179"/>
      <c r="J83" s="169"/>
      <c r="K83" s="169"/>
      <c r="M83" s="165"/>
      <c r="O83" s="169"/>
      <c r="P83" s="169"/>
      <c r="Q83" s="169"/>
      <c r="R83" s="169"/>
      <c r="S83" s="169"/>
      <c r="T83" s="169"/>
      <c r="U83" s="169"/>
      <c r="V83" s="180">
        <f t="shared" si="4"/>
      </c>
    </row>
    <row r="84" spans="1:22" ht="18.75">
      <c r="A84" s="178">
        <f t="shared" si="3"/>
      </c>
      <c r="B84" s="169"/>
      <c r="C84" s="169"/>
      <c r="D84" s="169"/>
      <c r="E84" s="169"/>
      <c r="F84" s="169"/>
      <c r="G84" s="170"/>
      <c r="H84" s="169"/>
      <c r="I84" s="179"/>
      <c r="J84" s="169"/>
      <c r="K84" s="169"/>
      <c r="M84" s="165"/>
      <c r="O84" s="169"/>
      <c r="P84" s="169"/>
      <c r="Q84" s="169"/>
      <c r="R84" s="169"/>
      <c r="S84" s="169"/>
      <c r="T84" s="169"/>
      <c r="U84" s="169"/>
      <c r="V84" s="180">
        <f t="shared" si="4"/>
      </c>
    </row>
    <row r="85" spans="1:22" ht="18.75">
      <c r="A85" s="178">
        <f t="shared" si="3"/>
      </c>
      <c r="B85" s="169"/>
      <c r="C85" s="169"/>
      <c r="D85" s="169"/>
      <c r="E85" s="169"/>
      <c r="F85" s="169"/>
      <c r="G85" s="170"/>
      <c r="H85" s="169"/>
      <c r="I85" s="17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80">
        <f t="shared" si="4"/>
      </c>
    </row>
    <row r="86" spans="1:22" ht="18.75">
      <c r="A86" s="178">
        <f t="shared" si="3"/>
      </c>
      <c r="B86" s="169"/>
      <c r="C86" s="169"/>
      <c r="D86" s="169"/>
      <c r="E86" s="169"/>
      <c r="F86" s="169"/>
      <c r="G86" s="170"/>
      <c r="H86" s="169"/>
      <c r="I86" s="179"/>
      <c r="J86" s="169"/>
      <c r="K86" s="169"/>
      <c r="M86" s="165"/>
      <c r="O86" s="169"/>
      <c r="P86" s="169"/>
      <c r="Q86" s="169"/>
      <c r="R86" s="169"/>
      <c r="S86" s="169"/>
      <c r="T86" s="169"/>
      <c r="U86" s="169"/>
      <c r="V86" s="180">
        <f t="shared" si="4"/>
      </c>
    </row>
    <row r="87" spans="1:22" ht="18.75">
      <c r="A87" s="178">
        <f t="shared" si="3"/>
      </c>
      <c r="B87" s="169"/>
      <c r="C87" s="169"/>
      <c r="D87" s="169"/>
      <c r="E87" s="169"/>
      <c r="F87" s="169"/>
      <c r="G87" s="170"/>
      <c r="H87" s="169"/>
      <c r="I87" s="179"/>
      <c r="J87" s="169"/>
      <c r="K87" s="169"/>
      <c r="M87" s="165"/>
      <c r="O87" s="169"/>
      <c r="P87" s="169"/>
      <c r="Q87" s="169"/>
      <c r="R87" s="169"/>
      <c r="S87" s="169"/>
      <c r="T87" s="169"/>
      <c r="U87" s="169"/>
      <c r="V87" s="180">
        <f t="shared" si="4"/>
      </c>
    </row>
    <row r="88" spans="1:22" ht="18.75">
      <c r="A88" s="178">
        <f t="shared" si="3"/>
      </c>
      <c r="B88" s="169"/>
      <c r="C88" s="169"/>
      <c r="D88" s="169"/>
      <c r="E88" s="169"/>
      <c r="F88" s="169"/>
      <c r="G88" s="170"/>
      <c r="H88" s="169"/>
      <c r="I88" s="179"/>
      <c r="J88" s="169"/>
      <c r="K88" s="169"/>
      <c r="M88" s="165"/>
      <c r="O88" s="169"/>
      <c r="P88" s="169"/>
      <c r="Q88" s="169"/>
      <c r="R88" s="169"/>
      <c r="S88" s="169"/>
      <c r="T88" s="169"/>
      <c r="U88" s="169"/>
      <c r="V88" s="180">
        <f t="shared" si="4"/>
      </c>
    </row>
    <row r="89" spans="1:22" ht="18.75">
      <c r="A89" s="178">
        <f t="shared" si="3"/>
      </c>
      <c r="B89" s="169"/>
      <c r="C89" s="169"/>
      <c r="D89" s="169"/>
      <c r="E89" s="169"/>
      <c r="F89" s="169"/>
      <c r="G89" s="170"/>
      <c r="H89" s="169"/>
      <c r="I89" s="17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80">
        <f t="shared" si="4"/>
      </c>
    </row>
    <row r="90" spans="1:22" ht="18.75">
      <c r="A90" s="178">
        <f t="shared" si="3"/>
      </c>
      <c r="B90" s="169"/>
      <c r="C90" s="169"/>
      <c r="D90" s="169"/>
      <c r="E90" s="169"/>
      <c r="F90" s="169"/>
      <c r="G90" s="170"/>
      <c r="H90" s="169"/>
      <c r="I90" s="17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80">
        <f t="shared" si="4"/>
      </c>
    </row>
    <row r="91" spans="1:22" ht="18.75">
      <c r="A91" s="178">
        <f t="shared" si="3"/>
      </c>
      <c r="B91" s="169"/>
      <c r="C91" s="169"/>
      <c r="D91" s="169"/>
      <c r="E91" s="169"/>
      <c r="F91" s="169"/>
      <c r="G91" s="170"/>
      <c r="H91" s="169"/>
      <c r="I91" s="179"/>
      <c r="J91" s="169"/>
      <c r="K91" s="169"/>
      <c r="M91" s="165"/>
      <c r="O91" s="169"/>
      <c r="P91" s="169"/>
      <c r="Q91" s="169"/>
      <c r="R91" s="169"/>
      <c r="S91" s="169"/>
      <c r="T91" s="169"/>
      <c r="U91" s="169"/>
      <c r="V91" s="180">
        <f t="shared" si="4"/>
      </c>
    </row>
    <row r="92" spans="1:22" ht="18.75">
      <c r="A92" s="178">
        <f t="shared" si="3"/>
      </c>
      <c r="B92" s="169"/>
      <c r="C92" s="169"/>
      <c r="D92" s="169"/>
      <c r="E92" s="169"/>
      <c r="F92" s="169"/>
      <c r="G92" s="170"/>
      <c r="H92" s="169"/>
      <c r="I92" s="179"/>
      <c r="J92" s="169"/>
      <c r="K92" s="169"/>
      <c r="M92" s="165"/>
      <c r="O92" s="169"/>
      <c r="P92" s="169"/>
      <c r="Q92" s="169"/>
      <c r="R92" s="169"/>
      <c r="S92" s="169"/>
      <c r="T92" s="169"/>
      <c r="U92" s="169"/>
      <c r="V92" s="180">
        <f t="shared" si="4"/>
      </c>
    </row>
    <row r="93" spans="1:22" ht="18.75">
      <c r="A93" s="178">
        <f t="shared" si="3"/>
      </c>
      <c r="M93" s="165"/>
      <c r="O93" s="169"/>
      <c r="P93" s="169"/>
      <c r="Q93" s="169"/>
      <c r="R93" s="169"/>
      <c r="S93" s="169"/>
      <c r="T93" s="169"/>
      <c r="U93" s="169"/>
      <c r="V93" s="180">
        <f t="shared" si="4"/>
      </c>
    </row>
    <row r="94" spans="1:22" ht="18.75">
      <c r="A94" s="178">
        <f t="shared" si="3"/>
      </c>
      <c r="M94" s="165"/>
      <c r="O94" s="169"/>
      <c r="P94" s="169"/>
      <c r="Q94" s="169"/>
      <c r="R94" s="169"/>
      <c r="S94" s="169"/>
      <c r="T94" s="169"/>
      <c r="U94" s="169"/>
      <c r="V94" s="180">
        <f t="shared" si="4"/>
      </c>
    </row>
    <row r="95" spans="1:22" ht="18.75">
      <c r="A95" s="178">
        <f t="shared" si="3"/>
      </c>
      <c r="M95" s="165"/>
      <c r="O95" s="169"/>
      <c r="P95" s="169"/>
      <c r="Q95" s="169"/>
      <c r="R95" s="169"/>
      <c r="S95" s="169"/>
      <c r="T95" s="169"/>
      <c r="U95" s="169"/>
      <c r="V95" s="180">
        <f t="shared" si="4"/>
      </c>
    </row>
    <row r="96" spans="1:22" ht="18.75">
      <c r="A96" s="178">
        <f t="shared" si="3"/>
      </c>
      <c r="M96" s="165"/>
      <c r="O96" s="169"/>
      <c r="P96" s="169"/>
      <c r="Q96" s="169"/>
      <c r="R96" s="169"/>
      <c r="S96" s="169"/>
      <c r="T96" s="169"/>
      <c r="U96" s="169"/>
      <c r="V96" s="180">
        <f t="shared" si="4"/>
      </c>
    </row>
    <row r="97" spans="1:22" ht="18.75">
      <c r="A97" s="178">
        <f t="shared" si="3"/>
      </c>
      <c r="M97" s="165"/>
      <c r="O97" s="169"/>
      <c r="P97" s="169"/>
      <c r="Q97" s="169"/>
      <c r="R97" s="169"/>
      <c r="S97" s="169"/>
      <c r="T97" s="169"/>
      <c r="U97" s="169"/>
      <c r="V97" s="180">
        <f t="shared" si="4"/>
      </c>
    </row>
    <row r="98" spans="1:22" ht="18.75">
      <c r="A98" s="178">
        <f t="shared" si="3"/>
      </c>
      <c r="M98" s="165"/>
      <c r="O98" s="169"/>
      <c r="P98" s="169"/>
      <c r="Q98" s="169"/>
      <c r="R98" s="169"/>
      <c r="S98" s="169"/>
      <c r="T98" s="169"/>
      <c r="U98" s="169"/>
      <c r="V98" s="180">
        <f t="shared" si="4"/>
      </c>
    </row>
    <row r="99" spans="1:22" ht="18.75">
      <c r="A99" s="178">
        <f t="shared" si="3"/>
      </c>
      <c r="M99" s="165"/>
      <c r="O99" s="169"/>
      <c r="P99" s="169"/>
      <c r="Q99" s="169"/>
      <c r="R99" s="169"/>
      <c r="S99" s="169"/>
      <c r="T99" s="169"/>
      <c r="U99" s="169"/>
      <c r="V99" s="180">
        <f t="shared" si="4"/>
      </c>
    </row>
    <row r="100" spans="1:22" ht="18.75">
      <c r="A100" s="178">
        <f t="shared" si="3"/>
      </c>
      <c r="M100" s="165"/>
      <c r="O100" s="169"/>
      <c r="P100" s="169"/>
      <c r="Q100" s="169"/>
      <c r="R100" s="169"/>
      <c r="S100" s="169"/>
      <c r="T100" s="169"/>
      <c r="U100" s="169"/>
      <c r="V100" s="180">
        <f t="shared" si="4"/>
      </c>
    </row>
    <row r="101" spans="1:22" ht="19.5" thickBot="1">
      <c r="A101" s="182"/>
      <c r="B101" s="171"/>
      <c r="C101" s="171"/>
      <c r="D101" s="171"/>
      <c r="E101" s="171"/>
      <c r="F101" s="171"/>
      <c r="G101" s="172"/>
      <c r="H101" s="171"/>
      <c r="I101" s="183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84">
        <f t="shared" si="4"/>
      </c>
    </row>
    <row r="102" ht="18.75">
      <c r="M102" s="165"/>
    </row>
    <row r="103" ht="18.75">
      <c r="M103" s="165"/>
    </row>
    <row r="104" spans="2:14" ht="18.75">
      <c r="B104" s="169"/>
      <c r="C104" s="169"/>
      <c r="D104" s="169"/>
      <c r="E104" s="169"/>
      <c r="F104" s="169"/>
      <c r="G104" s="170"/>
      <c r="H104" s="169"/>
      <c r="I104" s="179"/>
      <c r="J104" s="169"/>
      <c r="K104" s="169"/>
      <c r="L104" s="169"/>
      <c r="M104" s="169"/>
      <c r="N104" s="169"/>
    </row>
    <row r="105" spans="2:14" ht="18.75">
      <c r="B105" s="169"/>
      <c r="C105" s="169"/>
      <c r="D105" s="169"/>
      <c r="E105" s="169"/>
      <c r="F105" s="169"/>
      <c r="G105" s="170"/>
      <c r="H105" s="169"/>
      <c r="I105" s="179"/>
      <c r="J105" s="169"/>
      <c r="K105" s="169"/>
      <c r="L105" s="169"/>
      <c r="M105" s="169"/>
      <c r="N105" s="169"/>
    </row>
    <row r="106" spans="2:14" ht="18.75">
      <c r="B106" s="169"/>
      <c r="C106" s="169"/>
      <c r="D106" s="169"/>
      <c r="E106" s="169"/>
      <c r="F106" s="169"/>
      <c r="G106" s="170"/>
      <c r="H106" s="169"/>
      <c r="I106" s="179"/>
      <c r="J106" s="169"/>
      <c r="K106" s="169"/>
      <c r="L106" s="169"/>
      <c r="M106" s="169"/>
      <c r="N106" s="169"/>
    </row>
    <row r="107" spans="2:13" ht="18.75">
      <c r="B107" s="169"/>
      <c r="C107" s="169"/>
      <c r="D107" s="169"/>
      <c r="E107" s="169"/>
      <c r="F107" s="169"/>
      <c r="G107" s="170"/>
      <c r="H107" s="169"/>
      <c r="I107" s="179"/>
      <c r="J107" s="169"/>
      <c r="K107" s="169"/>
      <c r="M107" s="165"/>
    </row>
    <row r="108" spans="2:14" ht="18.75">
      <c r="B108" s="169"/>
      <c r="C108" s="169"/>
      <c r="D108" s="169"/>
      <c r="E108" s="169"/>
      <c r="F108" s="169"/>
      <c r="G108" s="170"/>
      <c r="H108" s="169"/>
      <c r="I108" s="179"/>
      <c r="J108" s="169"/>
      <c r="K108" s="169"/>
      <c r="L108" s="169"/>
      <c r="M108" s="169"/>
      <c r="N108" s="169"/>
    </row>
    <row r="109" spans="2:13" ht="18.75">
      <c r="B109" s="169"/>
      <c r="C109" s="169"/>
      <c r="D109" s="169"/>
      <c r="E109" s="169"/>
      <c r="F109" s="169"/>
      <c r="G109" s="170"/>
      <c r="H109" s="169"/>
      <c r="I109" s="179"/>
      <c r="J109" s="169"/>
      <c r="K109" s="169"/>
      <c r="M109" s="165"/>
    </row>
    <row r="110" spans="2:14" ht="18.75">
      <c r="B110" s="169"/>
      <c r="C110" s="169"/>
      <c r="D110" s="169"/>
      <c r="E110" s="169"/>
      <c r="F110" s="169"/>
      <c r="G110" s="170"/>
      <c r="H110" s="169"/>
      <c r="I110" s="179"/>
      <c r="J110" s="169"/>
      <c r="K110" s="169"/>
      <c r="L110" s="169"/>
      <c r="M110" s="169"/>
      <c r="N110" s="169"/>
    </row>
    <row r="111" spans="2:13" ht="18.75">
      <c r="B111" s="169"/>
      <c r="C111" s="169"/>
      <c r="D111" s="169"/>
      <c r="E111" s="169"/>
      <c r="F111" s="169"/>
      <c r="G111" s="170"/>
      <c r="H111" s="169"/>
      <c r="I111" s="179"/>
      <c r="J111" s="169"/>
      <c r="K111" s="169"/>
      <c r="M111" s="165"/>
    </row>
    <row r="112" spans="2:14" ht="18.75">
      <c r="B112" s="169"/>
      <c r="C112" s="169"/>
      <c r="D112" s="169"/>
      <c r="E112" s="169"/>
      <c r="F112" s="169"/>
      <c r="G112" s="170"/>
      <c r="H112" s="169"/>
      <c r="I112" s="179"/>
      <c r="J112" s="169"/>
      <c r="K112" s="169"/>
      <c r="L112" s="169"/>
      <c r="M112" s="169"/>
      <c r="N112" s="169"/>
    </row>
    <row r="113" spans="2:14" ht="18.75">
      <c r="B113" s="169"/>
      <c r="C113" s="169"/>
      <c r="D113" s="169"/>
      <c r="E113" s="169"/>
      <c r="F113" s="169"/>
      <c r="G113" s="170"/>
      <c r="H113" s="169"/>
      <c r="I113" s="179"/>
      <c r="J113" s="169"/>
      <c r="K113" s="169"/>
      <c r="L113" s="169"/>
      <c r="M113" s="169"/>
      <c r="N113" s="169"/>
    </row>
    <row r="114" spans="2:14" ht="18.75">
      <c r="B114" s="169"/>
      <c r="C114" s="169"/>
      <c r="D114" s="169"/>
      <c r="E114" s="169"/>
      <c r="F114" s="169"/>
      <c r="G114" s="170"/>
      <c r="H114" s="169"/>
      <c r="I114" s="179"/>
      <c r="J114" s="169"/>
      <c r="K114" s="169"/>
      <c r="L114" s="169"/>
      <c r="M114" s="169"/>
      <c r="N114" s="169"/>
    </row>
    <row r="115" spans="2:14" ht="18.75">
      <c r="B115" s="169"/>
      <c r="C115" s="169"/>
      <c r="D115" s="169"/>
      <c r="E115" s="169"/>
      <c r="F115" s="169"/>
      <c r="G115" s="170"/>
      <c r="H115" s="169"/>
      <c r="I115" s="179"/>
      <c r="J115" s="169"/>
      <c r="K115" s="169"/>
      <c r="L115" s="169"/>
      <c r="M115" s="169"/>
      <c r="N115" s="169"/>
    </row>
    <row r="116" spans="2:14" ht="18.75">
      <c r="B116" s="169"/>
      <c r="C116" s="169"/>
      <c r="D116" s="169"/>
      <c r="E116" s="169"/>
      <c r="F116" s="169"/>
      <c r="G116" s="170"/>
      <c r="H116" s="169"/>
      <c r="I116" s="179"/>
      <c r="J116" s="169"/>
      <c r="K116" s="169"/>
      <c r="L116" s="169"/>
      <c r="M116" s="169"/>
      <c r="N116" s="169"/>
    </row>
    <row r="117" spans="2:14" ht="18.75">
      <c r="B117" s="169"/>
      <c r="C117" s="169"/>
      <c r="D117" s="169"/>
      <c r="E117" s="169"/>
      <c r="F117" s="169"/>
      <c r="G117" s="170"/>
      <c r="H117" s="169"/>
      <c r="I117" s="179"/>
      <c r="J117" s="169"/>
      <c r="K117" s="169"/>
      <c r="L117" s="169"/>
      <c r="M117" s="169"/>
      <c r="N117" s="169"/>
    </row>
    <row r="118" ht="18.75">
      <c r="M118" s="165"/>
    </row>
    <row r="119" ht="18.75">
      <c r="M119" s="165"/>
    </row>
    <row r="120" ht="18.75">
      <c r="M120" s="165"/>
    </row>
    <row r="121" ht="18.75">
      <c r="M121" s="165"/>
    </row>
    <row r="122" spans="2:14" ht="18.75">
      <c r="B122" s="169"/>
      <c r="C122" s="169"/>
      <c r="D122" s="169"/>
      <c r="E122" s="169"/>
      <c r="F122" s="169"/>
      <c r="G122" s="170"/>
      <c r="H122" s="169"/>
      <c r="I122" s="179"/>
      <c r="J122" s="169"/>
      <c r="K122" s="169"/>
      <c r="L122" s="169"/>
      <c r="M122" s="169"/>
      <c r="N122" s="169"/>
    </row>
    <row r="123" ht="18.75">
      <c r="M123" s="165"/>
    </row>
    <row r="124" ht="18.75">
      <c r="M124" s="165"/>
    </row>
    <row r="125" spans="2:14" ht="18.75">
      <c r="B125" s="169"/>
      <c r="C125" s="169"/>
      <c r="D125" s="169"/>
      <c r="E125" s="169"/>
      <c r="F125" s="169"/>
      <c r="G125" s="170"/>
      <c r="H125" s="169"/>
      <c r="I125" s="179"/>
      <c r="J125" s="169"/>
      <c r="K125" s="169"/>
      <c r="L125" s="169"/>
      <c r="M125" s="169"/>
      <c r="N125" s="169"/>
    </row>
    <row r="126" ht="18.75">
      <c r="M126" s="165"/>
    </row>
    <row r="127" ht="18.75">
      <c r="M127" s="165"/>
    </row>
    <row r="128" ht="18.75">
      <c r="M128" s="165"/>
    </row>
    <row r="129" ht="18.75">
      <c r="M129" s="165"/>
    </row>
    <row r="130" ht="18.75">
      <c r="M130" s="165"/>
    </row>
    <row r="131" ht="18.75">
      <c r="M131" s="165"/>
    </row>
    <row r="132" ht="18.75">
      <c r="M132" s="165"/>
    </row>
    <row r="133" ht="18.75">
      <c r="M133" s="165"/>
    </row>
    <row r="134" ht="18.75">
      <c r="M134" s="165"/>
    </row>
    <row r="135" ht="18.75">
      <c r="M135" s="165"/>
    </row>
    <row r="136" ht="18.75">
      <c r="M136" s="165"/>
    </row>
    <row r="137" ht="18.75">
      <c r="M137" s="165"/>
    </row>
    <row r="138" ht="18.75">
      <c r="M138" s="165"/>
    </row>
    <row r="139" ht="18.75">
      <c r="M139" s="165"/>
    </row>
    <row r="140" ht="18.75">
      <c r="M140" s="165"/>
    </row>
    <row r="141" ht="18.75">
      <c r="M141" s="165"/>
    </row>
    <row r="142" ht="18.75">
      <c r="M142" s="165"/>
    </row>
    <row r="143" ht="18.75">
      <c r="M143" s="165"/>
    </row>
    <row r="144" ht="18.75">
      <c r="M144" s="165"/>
    </row>
    <row r="145" ht="18.75">
      <c r="M145" s="165"/>
    </row>
    <row r="146" ht="18.75">
      <c r="M146" s="165"/>
    </row>
    <row r="147" spans="2:14" ht="18.75">
      <c r="B147" s="169"/>
      <c r="C147" s="169"/>
      <c r="D147" s="169"/>
      <c r="E147" s="169"/>
      <c r="F147" s="169"/>
      <c r="G147" s="170"/>
      <c r="H147" s="169"/>
      <c r="I147" s="179"/>
      <c r="J147" s="169"/>
      <c r="K147" s="169"/>
      <c r="L147" s="169"/>
      <c r="M147" s="169"/>
      <c r="N147" s="169"/>
    </row>
    <row r="148" ht="18.75">
      <c r="M148" s="165"/>
    </row>
    <row r="149" ht="18.75">
      <c r="M149" s="165"/>
    </row>
    <row r="150" ht="18.75">
      <c r="M150" s="165"/>
    </row>
    <row r="151" ht="18.75">
      <c r="M151" s="165"/>
    </row>
    <row r="152" ht="18.75">
      <c r="M152" s="165"/>
    </row>
    <row r="153" ht="18.75">
      <c r="M153" s="165"/>
    </row>
    <row r="154" ht="18.75">
      <c r="M154" s="165"/>
    </row>
    <row r="155" ht="18.75">
      <c r="M155" s="165"/>
    </row>
    <row r="156" ht="18.75">
      <c r="M156" s="165"/>
    </row>
    <row r="157" ht="18.75">
      <c r="M157" s="165"/>
    </row>
    <row r="158" ht="18.75">
      <c r="M158" s="165"/>
    </row>
    <row r="159" ht="18.75">
      <c r="M159" s="165"/>
    </row>
    <row r="160" ht="18.75">
      <c r="M160" s="165"/>
    </row>
    <row r="161" ht="18.75">
      <c r="M161" s="165"/>
    </row>
    <row r="162" ht="18.75">
      <c r="M162" s="165"/>
    </row>
    <row r="163" ht="18.75">
      <c r="M163" s="165"/>
    </row>
    <row r="164" ht="18.75">
      <c r="M164" s="165"/>
    </row>
    <row r="165" ht="18.75">
      <c r="M165" s="165"/>
    </row>
    <row r="166" ht="18.75">
      <c r="M166" s="165"/>
    </row>
    <row r="167" ht="18.75">
      <c r="M167" s="165"/>
    </row>
    <row r="168" ht="18.75">
      <c r="M168" s="165"/>
    </row>
    <row r="169" spans="2:14" ht="18.75">
      <c r="B169" s="169"/>
      <c r="C169" s="169"/>
      <c r="D169" s="169"/>
      <c r="E169" s="169"/>
      <c r="F169" s="169"/>
      <c r="G169" s="170"/>
      <c r="H169" s="169"/>
      <c r="I169" s="179"/>
      <c r="J169" s="169"/>
      <c r="K169" s="169"/>
      <c r="L169" s="169"/>
      <c r="M169" s="169"/>
      <c r="N169" s="169"/>
    </row>
    <row r="170" ht="18.75">
      <c r="M170" s="165"/>
    </row>
    <row r="171" ht="18.75">
      <c r="M171" s="165"/>
    </row>
    <row r="172" ht="18.75">
      <c r="M172" s="165"/>
    </row>
    <row r="173" ht="18.75">
      <c r="M173" s="165"/>
    </row>
    <row r="174" ht="18.75">
      <c r="M174" s="165"/>
    </row>
    <row r="175" ht="18.75">
      <c r="M175" s="165"/>
    </row>
    <row r="176" ht="18.75">
      <c r="M176" s="165"/>
    </row>
    <row r="177" ht="18.75">
      <c r="M177" s="165"/>
    </row>
    <row r="178" ht="18.75">
      <c r="M178" s="165"/>
    </row>
    <row r="179" ht="18.75">
      <c r="M179" s="165"/>
    </row>
    <row r="180" ht="18.75">
      <c r="M180" s="165"/>
    </row>
    <row r="181" ht="18.75">
      <c r="M181" s="165"/>
    </row>
    <row r="182" ht="18.75">
      <c r="M182" s="165"/>
    </row>
    <row r="183" ht="18.75">
      <c r="M183" s="165"/>
    </row>
    <row r="184" ht="18.75">
      <c r="M184" s="165"/>
    </row>
    <row r="185" ht="18.75">
      <c r="M185" s="165"/>
    </row>
    <row r="186" ht="18.75">
      <c r="M186" s="165"/>
    </row>
    <row r="187" ht="18.75">
      <c r="M187" s="165"/>
    </row>
    <row r="188" ht="18.75">
      <c r="M188" s="165"/>
    </row>
    <row r="189" ht="18.75">
      <c r="M189" s="165"/>
    </row>
    <row r="190" ht="18.75">
      <c r="M190" s="165"/>
    </row>
    <row r="191" ht="18.75">
      <c r="M191" s="165"/>
    </row>
    <row r="192" spans="2:14" ht="18.75">
      <c r="B192" s="169"/>
      <c r="C192" s="169"/>
      <c r="D192" s="169"/>
      <c r="E192" s="169"/>
      <c r="F192" s="169"/>
      <c r="G192" s="170"/>
      <c r="H192" s="169"/>
      <c r="I192" s="179"/>
      <c r="J192" s="169"/>
      <c r="K192" s="169"/>
      <c r="L192" s="169"/>
      <c r="M192" s="169"/>
      <c r="N192" s="169"/>
    </row>
    <row r="193" ht="18.75">
      <c r="M193" s="165"/>
    </row>
    <row r="194" ht="18.75">
      <c r="M194" s="165"/>
    </row>
    <row r="195" ht="18.75">
      <c r="M195" s="165"/>
    </row>
    <row r="196" ht="18.75">
      <c r="M196" s="165"/>
    </row>
    <row r="197" ht="18.75">
      <c r="M197" s="165"/>
    </row>
    <row r="198" ht="18.75">
      <c r="M198" s="165"/>
    </row>
    <row r="199" ht="18.75">
      <c r="M199" s="165"/>
    </row>
    <row r="200" ht="18.75">
      <c r="M200" s="165"/>
    </row>
    <row r="201" ht="18.75">
      <c r="M201" s="165"/>
    </row>
    <row r="202" ht="18.75">
      <c r="M202" s="165"/>
    </row>
    <row r="203" ht="18.75">
      <c r="M203" s="165"/>
    </row>
    <row r="204" ht="18.75">
      <c r="M204" s="165"/>
    </row>
    <row r="205" ht="18.75">
      <c r="M205" s="165"/>
    </row>
    <row r="206" ht="18.75">
      <c r="M206" s="165"/>
    </row>
    <row r="207" ht="18.75">
      <c r="M207" s="165"/>
    </row>
    <row r="208" ht="18.75">
      <c r="M208" s="165"/>
    </row>
    <row r="209" ht="18.75">
      <c r="M209" s="165"/>
    </row>
    <row r="210" spans="2:14" ht="18.75">
      <c r="B210" s="169"/>
      <c r="C210" s="169"/>
      <c r="D210" s="169"/>
      <c r="E210" s="169"/>
      <c r="F210" s="169"/>
      <c r="G210" s="170"/>
      <c r="H210" s="169"/>
      <c r="I210" s="179"/>
      <c r="J210" s="169"/>
      <c r="K210" s="169"/>
      <c r="L210" s="169"/>
      <c r="M210" s="169"/>
      <c r="N210" s="169"/>
    </row>
    <row r="211" spans="2:14" ht="18.75">
      <c r="B211" s="169"/>
      <c r="C211" s="169"/>
      <c r="D211" s="169"/>
      <c r="E211" s="169"/>
      <c r="F211" s="169"/>
      <c r="G211" s="170"/>
      <c r="H211" s="169"/>
      <c r="I211" s="179"/>
      <c r="J211" s="169"/>
      <c r="K211" s="169"/>
      <c r="L211" s="169"/>
      <c r="M211" s="169"/>
      <c r="N211" s="169"/>
    </row>
    <row r="212" spans="2:14" ht="18.75">
      <c r="B212" s="169"/>
      <c r="C212" s="169"/>
      <c r="D212" s="169"/>
      <c r="E212" s="169"/>
      <c r="F212" s="169"/>
      <c r="G212" s="170"/>
      <c r="H212" s="169"/>
      <c r="I212" s="179"/>
      <c r="J212" s="169"/>
      <c r="K212" s="169"/>
      <c r="L212" s="169"/>
      <c r="M212" s="169"/>
      <c r="N212" s="169"/>
    </row>
    <row r="213" spans="2:14" ht="18.75">
      <c r="B213" s="169"/>
      <c r="C213" s="169"/>
      <c r="D213" s="169"/>
      <c r="E213" s="169"/>
      <c r="F213" s="169"/>
      <c r="G213" s="170" t="s">
        <v>20</v>
      </c>
      <c r="H213" s="169"/>
      <c r="I213" s="179"/>
      <c r="J213" s="169"/>
      <c r="K213" s="169"/>
      <c r="L213" s="169"/>
      <c r="M213" s="169" t="s">
        <v>20</v>
      </c>
      <c r="N213" s="169"/>
    </row>
    <row r="214" spans="2:14" ht="18.75">
      <c r="B214" s="169"/>
      <c r="C214" s="169"/>
      <c r="D214" s="169"/>
      <c r="E214" s="169"/>
      <c r="F214" s="169"/>
      <c r="G214" s="170" t="s">
        <v>20</v>
      </c>
      <c r="H214" s="169"/>
      <c r="I214" s="179"/>
      <c r="J214" s="169"/>
      <c r="K214" s="169"/>
      <c r="L214" s="169"/>
      <c r="M214" s="169" t="s">
        <v>20</v>
      </c>
      <c r="N214" s="169"/>
    </row>
    <row r="215" spans="2:14" ht="18.75">
      <c r="B215" s="169"/>
      <c r="C215" s="169"/>
      <c r="D215" s="169"/>
      <c r="E215" s="169"/>
      <c r="F215" s="169"/>
      <c r="G215" s="170" t="s">
        <v>20</v>
      </c>
      <c r="H215" s="169"/>
      <c r="I215" s="179"/>
      <c r="J215" s="169"/>
      <c r="K215" s="169"/>
      <c r="L215" s="169"/>
      <c r="M215" s="169" t="s">
        <v>20</v>
      </c>
      <c r="N215" s="169"/>
    </row>
    <row r="216" spans="2:14" ht="18.75">
      <c r="B216" s="169"/>
      <c r="C216" s="169"/>
      <c r="D216" s="169"/>
      <c r="E216" s="169"/>
      <c r="F216" s="169"/>
      <c r="G216" s="170" t="s">
        <v>20</v>
      </c>
      <c r="H216" s="169"/>
      <c r="I216" s="179"/>
      <c r="J216" s="169"/>
      <c r="K216" s="169"/>
      <c r="L216" s="169"/>
      <c r="M216" s="169" t="s">
        <v>20</v>
      </c>
      <c r="N216" s="169"/>
    </row>
    <row r="217" spans="2:14" ht="18.75">
      <c r="B217" s="169"/>
      <c r="C217" s="169"/>
      <c r="D217" s="169"/>
      <c r="E217" s="169"/>
      <c r="F217" s="169"/>
      <c r="G217" s="170" t="s">
        <v>20</v>
      </c>
      <c r="H217" s="169"/>
      <c r="I217" s="179"/>
      <c r="J217" s="169"/>
      <c r="K217" s="169"/>
      <c r="L217" s="169"/>
      <c r="M217" s="169" t="s">
        <v>20</v>
      </c>
      <c r="N217" s="169"/>
    </row>
    <row r="218" spans="2:14" ht="18.75">
      <c r="B218" s="169"/>
      <c r="C218" s="169"/>
      <c r="D218" s="169"/>
      <c r="E218" s="169"/>
      <c r="F218" s="169"/>
      <c r="G218" s="170" t="s">
        <v>20</v>
      </c>
      <c r="H218" s="169"/>
      <c r="I218" s="179"/>
      <c r="J218" s="169"/>
      <c r="K218" s="169"/>
      <c r="L218" s="169"/>
      <c r="M218" s="169" t="s">
        <v>20</v>
      </c>
      <c r="N218" s="169"/>
    </row>
    <row r="219" spans="2:14" ht="18.75">
      <c r="B219" s="169"/>
      <c r="C219" s="169"/>
      <c r="D219" s="169"/>
      <c r="E219" s="169"/>
      <c r="F219" s="169"/>
      <c r="G219" s="170" t="s">
        <v>20</v>
      </c>
      <c r="H219" s="169"/>
      <c r="I219" s="179"/>
      <c r="J219" s="169"/>
      <c r="K219" s="169"/>
      <c r="L219" s="169"/>
      <c r="M219" s="169" t="s">
        <v>20</v>
      </c>
      <c r="N219" s="169"/>
    </row>
    <row r="220" spans="2:14" ht="18.75">
      <c r="B220" s="169"/>
      <c r="C220" s="169"/>
      <c r="D220" s="169"/>
      <c r="E220" s="169"/>
      <c r="F220" s="169"/>
      <c r="G220" s="170" t="s">
        <v>20</v>
      </c>
      <c r="H220" s="169"/>
      <c r="I220" s="179"/>
      <c r="J220" s="169"/>
      <c r="K220" s="169"/>
      <c r="L220" s="169"/>
      <c r="M220" s="169" t="s">
        <v>20</v>
      </c>
      <c r="N220" s="169"/>
    </row>
    <row r="221" spans="2:14" ht="18.75">
      <c r="B221" s="169"/>
      <c r="C221" s="169"/>
      <c r="D221" s="169"/>
      <c r="E221" s="169"/>
      <c r="F221" s="169"/>
      <c r="G221" s="170" t="s">
        <v>20</v>
      </c>
      <c r="H221" s="169"/>
      <c r="I221" s="179"/>
      <c r="J221" s="169"/>
      <c r="K221" s="169"/>
      <c r="L221" s="169"/>
      <c r="M221" s="169" t="s">
        <v>20</v>
      </c>
      <c r="N221" s="169"/>
    </row>
    <row r="222" spans="2:14" ht="18.75">
      <c r="B222" s="169"/>
      <c r="C222" s="169"/>
      <c r="D222" s="169"/>
      <c r="E222" s="169"/>
      <c r="F222" s="169"/>
      <c r="G222" s="170" t="s">
        <v>20</v>
      </c>
      <c r="H222" s="169"/>
      <c r="I222" s="179"/>
      <c r="J222" s="169"/>
      <c r="K222" s="169"/>
      <c r="L222" s="169"/>
      <c r="M222" s="169" t="s">
        <v>20</v>
      </c>
      <c r="N222" s="169"/>
    </row>
    <row r="223" spans="2:14" ht="18.75">
      <c r="B223" s="169"/>
      <c r="C223" s="169"/>
      <c r="D223" s="169"/>
      <c r="E223" s="169"/>
      <c r="F223" s="169"/>
      <c r="G223" s="170" t="s">
        <v>20</v>
      </c>
      <c r="H223" s="169"/>
      <c r="I223" s="179"/>
      <c r="J223" s="169"/>
      <c r="K223" s="169"/>
      <c r="L223" s="169"/>
      <c r="M223" s="169" t="s">
        <v>20</v>
      </c>
      <c r="N223" s="169"/>
    </row>
    <row r="224" spans="2:14" ht="18.75">
      <c r="B224" s="169"/>
      <c r="C224" s="169"/>
      <c r="D224" s="169"/>
      <c r="E224" s="169"/>
      <c r="F224" s="169"/>
      <c r="G224" s="170" t="s">
        <v>20</v>
      </c>
      <c r="H224" s="169"/>
      <c r="I224" s="179"/>
      <c r="J224" s="169"/>
      <c r="K224" s="169"/>
      <c r="L224" s="169"/>
      <c r="M224" s="169" t="s">
        <v>20</v>
      </c>
      <c r="N224" s="169"/>
    </row>
    <row r="225" spans="2:14" ht="18.75">
      <c r="B225" s="169"/>
      <c r="C225" s="169"/>
      <c r="D225" s="169"/>
      <c r="E225" s="169"/>
      <c r="F225" s="169"/>
      <c r="G225" s="170" t="s">
        <v>20</v>
      </c>
      <c r="H225" s="169"/>
      <c r="I225" s="179"/>
      <c r="J225" s="169"/>
      <c r="K225" s="169"/>
      <c r="L225" s="169"/>
      <c r="M225" s="169" t="s">
        <v>20</v>
      </c>
      <c r="N225" s="169"/>
    </row>
    <row r="226" spans="2:14" ht="18.75">
      <c r="B226" s="169"/>
      <c r="C226" s="169"/>
      <c r="D226" s="169"/>
      <c r="E226" s="169"/>
      <c r="F226" s="169"/>
      <c r="G226" s="170" t="s">
        <v>20</v>
      </c>
      <c r="H226" s="169"/>
      <c r="I226" s="179"/>
      <c r="J226" s="169"/>
      <c r="K226" s="169"/>
      <c r="L226" s="169"/>
      <c r="M226" s="169" t="s">
        <v>20</v>
      </c>
      <c r="N226" s="169"/>
    </row>
    <row r="227" spans="2:14" ht="18.75">
      <c r="B227" s="169"/>
      <c r="C227" s="169"/>
      <c r="D227" s="169"/>
      <c r="E227" s="169"/>
      <c r="F227" s="169"/>
      <c r="G227" s="170" t="s">
        <v>20</v>
      </c>
      <c r="H227" s="169"/>
      <c r="I227" s="179"/>
      <c r="J227" s="169"/>
      <c r="K227" s="169"/>
      <c r="L227" s="169"/>
      <c r="M227" s="169" t="s">
        <v>20</v>
      </c>
      <c r="N227" s="169"/>
    </row>
    <row r="228" spans="2:14" ht="18.75">
      <c r="B228" s="169"/>
      <c r="C228" s="169"/>
      <c r="D228" s="169"/>
      <c r="E228" s="169"/>
      <c r="F228" s="169"/>
      <c r="G228" s="170" t="s">
        <v>20</v>
      </c>
      <c r="H228" s="169"/>
      <c r="I228" s="179"/>
      <c r="J228" s="169"/>
      <c r="K228" s="169"/>
      <c r="L228" s="169"/>
      <c r="M228" s="169" t="s">
        <v>20</v>
      </c>
      <c r="N228" s="169"/>
    </row>
    <row r="229" spans="2:14" ht="18.75">
      <c r="B229" s="169"/>
      <c r="C229" s="169"/>
      <c r="D229" s="169"/>
      <c r="E229" s="169"/>
      <c r="F229" s="169"/>
      <c r="G229" s="170" t="s">
        <v>20</v>
      </c>
      <c r="H229" s="169"/>
      <c r="I229" s="179"/>
      <c r="J229" s="169"/>
      <c r="K229" s="169"/>
      <c r="L229" s="169"/>
      <c r="M229" s="169" t="s">
        <v>20</v>
      </c>
      <c r="N229" s="169"/>
    </row>
    <row r="230" spans="2:14" ht="18.75">
      <c r="B230" s="169"/>
      <c r="C230" s="169"/>
      <c r="D230" s="169"/>
      <c r="E230" s="169"/>
      <c r="F230" s="169"/>
      <c r="G230" s="170" t="s">
        <v>20</v>
      </c>
      <c r="H230" s="169"/>
      <c r="I230" s="179"/>
      <c r="J230" s="169"/>
      <c r="K230" s="169"/>
      <c r="L230" s="169"/>
      <c r="M230" s="169" t="s">
        <v>20</v>
      </c>
      <c r="N230" s="169"/>
    </row>
    <row r="231" ht="18.75">
      <c r="M231" s="165"/>
    </row>
    <row r="232" ht="18.75">
      <c r="M232" s="165"/>
    </row>
    <row r="233" ht="18.75">
      <c r="M233" s="165"/>
    </row>
    <row r="234" ht="18.75">
      <c r="M234" s="165"/>
    </row>
    <row r="235" ht="18.75">
      <c r="M235" s="165"/>
    </row>
    <row r="236" ht="18.75">
      <c r="M236" s="165"/>
    </row>
    <row r="237" ht="18.75">
      <c r="M237" s="165"/>
    </row>
    <row r="238" ht="18.75">
      <c r="M238" s="165"/>
    </row>
    <row r="239" ht="18.75">
      <c r="M239" s="165"/>
    </row>
    <row r="240" spans="2:13" ht="18.75">
      <c r="B240" s="169"/>
      <c r="C240" s="169"/>
      <c r="D240" s="169"/>
      <c r="E240" s="169"/>
      <c r="F240" s="169"/>
      <c r="G240" s="170"/>
      <c r="H240" s="169"/>
      <c r="I240" s="179"/>
      <c r="J240" s="169"/>
      <c r="K240" s="169"/>
      <c r="M240" s="165"/>
    </row>
    <row r="241" spans="2:13" ht="18.75">
      <c r="B241" s="169"/>
      <c r="C241" s="169"/>
      <c r="D241" s="169"/>
      <c r="E241" s="169"/>
      <c r="F241" s="169"/>
      <c r="G241" s="170"/>
      <c r="H241" s="169"/>
      <c r="I241" s="179"/>
      <c r="J241" s="169"/>
      <c r="K241" s="169"/>
      <c r="M241" s="165"/>
    </row>
    <row r="242" spans="2:13" ht="18.75">
      <c r="B242" s="169"/>
      <c r="C242" s="169"/>
      <c r="D242" s="169"/>
      <c r="E242" s="169"/>
      <c r="F242" s="169"/>
      <c r="G242" s="170"/>
      <c r="H242" s="169"/>
      <c r="I242" s="179"/>
      <c r="J242" s="169"/>
      <c r="K242" s="169"/>
      <c r="M242" s="165"/>
    </row>
    <row r="243" spans="2:13" ht="18.75">
      <c r="B243" s="169"/>
      <c r="C243" s="169"/>
      <c r="D243" s="169"/>
      <c r="E243" s="169"/>
      <c r="F243" s="169"/>
      <c r="G243" s="170" t="s">
        <v>20</v>
      </c>
      <c r="H243" s="169"/>
      <c r="I243" s="179"/>
      <c r="J243" s="169"/>
      <c r="K243" s="169"/>
      <c r="M243" s="165" t="s">
        <v>20</v>
      </c>
    </row>
    <row r="244" spans="2:13" ht="18.75">
      <c r="B244" s="169"/>
      <c r="C244" s="169"/>
      <c r="D244" s="169"/>
      <c r="E244" s="169"/>
      <c r="F244" s="169"/>
      <c r="G244" s="170" t="s">
        <v>20</v>
      </c>
      <c r="H244" s="169"/>
      <c r="I244" s="179"/>
      <c r="J244" s="169"/>
      <c r="K244" s="169"/>
      <c r="M244" s="165" t="s">
        <v>20</v>
      </c>
    </row>
    <row r="245" spans="2:13" ht="18.75">
      <c r="B245" s="169"/>
      <c r="C245" s="169"/>
      <c r="D245" s="169"/>
      <c r="E245" s="169"/>
      <c r="F245" s="169"/>
      <c r="G245" s="170" t="s">
        <v>20</v>
      </c>
      <c r="H245" s="169"/>
      <c r="I245" s="179"/>
      <c r="J245" s="169"/>
      <c r="K245" s="169"/>
      <c r="M245" s="165" t="s">
        <v>20</v>
      </c>
    </row>
    <row r="246" spans="2:13" ht="18.75">
      <c r="B246" s="169"/>
      <c r="C246" s="169"/>
      <c r="D246" s="169"/>
      <c r="E246" s="169"/>
      <c r="F246" s="169"/>
      <c r="G246" s="170" t="s">
        <v>20</v>
      </c>
      <c r="H246" s="169"/>
      <c r="I246" s="179"/>
      <c r="J246" s="169"/>
      <c r="K246" s="169"/>
      <c r="M246" s="165" t="s">
        <v>20</v>
      </c>
    </row>
    <row r="247" spans="2:13" ht="18.75">
      <c r="B247" s="169"/>
      <c r="C247" s="169"/>
      <c r="D247" s="169"/>
      <c r="E247" s="169"/>
      <c r="F247" s="169"/>
      <c r="G247" s="170" t="s">
        <v>20</v>
      </c>
      <c r="H247" s="169"/>
      <c r="I247" s="179"/>
      <c r="J247" s="169"/>
      <c r="K247" s="169"/>
      <c r="M247" s="165" t="s">
        <v>20</v>
      </c>
    </row>
    <row r="248" spans="2:13" ht="18.75">
      <c r="B248" s="169"/>
      <c r="C248" s="169"/>
      <c r="D248" s="169"/>
      <c r="E248" s="169"/>
      <c r="F248" s="169"/>
      <c r="G248" s="170" t="s">
        <v>20</v>
      </c>
      <c r="H248" s="169"/>
      <c r="I248" s="179"/>
      <c r="J248" s="169"/>
      <c r="K248" s="169"/>
      <c r="M248" s="165" t="s">
        <v>20</v>
      </c>
    </row>
    <row r="249" spans="2:13" ht="18.75">
      <c r="B249" s="169"/>
      <c r="C249" s="169"/>
      <c r="D249" s="169"/>
      <c r="E249" s="169"/>
      <c r="F249" s="169"/>
      <c r="G249" s="170" t="s">
        <v>20</v>
      </c>
      <c r="H249" s="169"/>
      <c r="I249" s="179"/>
      <c r="J249" s="169"/>
      <c r="K249" s="169"/>
      <c r="M249" s="165" t="s">
        <v>20</v>
      </c>
    </row>
    <row r="250" spans="2:13" ht="18.75">
      <c r="B250" s="169"/>
      <c r="C250" s="169"/>
      <c r="D250" s="169"/>
      <c r="E250" s="169"/>
      <c r="F250" s="169"/>
      <c r="G250" s="170" t="s">
        <v>20</v>
      </c>
      <c r="H250" s="169"/>
      <c r="I250" s="179"/>
      <c r="J250" s="169"/>
      <c r="K250" s="169"/>
      <c r="M250" s="165" t="s">
        <v>20</v>
      </c>
    </row>
    <row r="251" spans="2:13" ht="18.75">
      <c r="B251" s="169"/>
      <c r="C251" s="169"/>
      <c r="D251" s="169"/>
      <c r="E251" s="169"/>
      <c r="F251" s="169"/>
      <c r="G251" s="170" t="s">
        <v>20</v>
      </c>
      <c r="H251" s="169"/>
      <c r="I251" s="179"/>
      <c r="J251" s="169"/>
      <c r="K251" s="169"/>
      <c r="M251" s="165" t="s">
        <v>20</v>
      </c>
    </row>
    <row r="252" spans="2:13" ht="18.75">
      <c r="B252" s="169"/>
      <c r="C252" s="169"/>
      <c r="D252" s="169"/>
      <c r="E252" s="169"/>
      <c r="F252" s="169"/>
      <c r="G252" s="170" t="s">
        <v>20</v>
      </c>
      <c r="H252" s="169"/>
      <c r="I252" s="179"/>
      <c r="J252" s="169"/>
      <c r="K252" s="169"/>
      <c r="M252" s="165" t="s">
        <v>20</v>
      </c>
    </row>
    <row r="253" spans="2:13" ht="18.75">
      <c r="B253" s="169"/>
      <c r="C253" s="169"/>
      <c r="D253" s="169"/>
      <c r="E253" s="169"/>
      <c r="F253" s="169"/>
      <c r="G253" s="170" t="s">
        <v>20</v>
      </c>
      <c r="H253" s="169"/>
      <c r="I253" s="179"/>
      <c r="J253" s="169"/>
      <c r="K253" s="169"/>
      <c r="M253" s="165" t="s">
        <v>20</v>
      </c>
    </row>
    <row r="254" spans="2:13" ht="18.75">
      <c r="B254" s="169"/>
      <c r="C254" s="169"/>
      <c r="D254" s="169"/>
      <c r="E254" s="169"/>
      <c r="F254" s="169"/>
      <c r="G254" s="170" t="s">
        <v>20</v>
      </c>
      <c r="H254" s="169"/>
      <c r="I254" s="179"/>
      <c r="J254" s="169"/>
      <c r="K254" s="169"/>
      <c r="M254" s="165" t="s">
        <v>20</v>
      </c>
    </row>
    <row r="255" spans="2:13" ht="18.75">
      <c r="B255" s="169"/>
      <c r="C255" s="169"/>
      <c r="D255" s="169"/>
      <c r="E255" s="169"/>
      <c r="F255" s="169"/>
      <c r="G255" s="170" t="s">
        <v>20</v>
      </c>
      <c r="H255" s="169"/>
      <c r="I255" s="179"/>
      <c r="J255" s="169"/>
      <c r="K255" s="169"/>
      <c r="M255" s="165" t="s">
        <v>20</v>
      </c>
    </row>
    <row r="256" spans="2:13" ht="18.75">
      <c r="B256" s="169"/>
      <c r="C256" s="169"/>
      <c r="D256" s="169"/>
      <c r="E256" s="169"/>
      <c r="F256" s="169"/>
      <c r="G256" s="170" t="s">
        <v>20</v>
      </c>
      <c r="H256" s="169"/>
      <c r="I256" s="179"/>
      <c r="J256" s="169"/>
      <c r="K256" s="169"/>
      <c r="M256" s="165" t="s">
        <v>20</v>
      </c>
    </row>
    <row r="257" spans="2:13" ht="18.75">
      <c r="B257" s="169"/>
      <c r="C257" s="169"/>
      <c r="D257" s="169"/>
      <c r="E257" s="169"/>
      <c r="F257" s="169"/>
      <c r="G257" s="170" t="s">
        <v>20</v>
      </c>
      <c r="H257" s="169"/>
      <c r="I257" s="179"/>
      <c r="J257" s="169"/>
      <c r="K257" s="169"/>
      <c r="M257" s="165" t="s">
        <v>20</v>
      </c>
    </row>
    <row r="258" spans="2:13" ht="18.75">
      <c r="B258" s="169"/>
      <c r="C258" s="169"/>
      <c r="D258" s="169"/>
      <c r="E258" s="169"/>
      <c r="F258" s="169"/>
      <c r="G258" s="170" t="s">
        <v>20</v>
      </c>
      <c r="H258" s="169"/>
      <c r="I258" s="179"/>
      <c r="J258" s="169"/>
      <c r="K258" s="169"/>
      <c r="M258" s="165" t="s">
        <v>20</v>
      </c>
    </row>
    <row r="259" spans="2:13" ht="18.75">
      <c r="B259" s="169"/>
      <c r="C259" s="169"/>
      <c r="D259" s="169"/>
      <c r="E259" s="169"/>
      <c r="F259" s="169"/>
      <c r="G259" s="170" t="s">
        <v>20</v>
      </c>
      <c r="H259" s="169"/>
      <c r="I259" s="179"/>
      <c r="J259" s="169"/>
      <c r="K259" s="169"/>
      <c r="M259" s="165" t="s">
        <v>20</v>
      </c>
    </row>
    <row r="260" spans="2:13" ht="18.75">
      <c r="B260" s="169"/>
      <c r="C260" s="169"/>
      <c r="D260" s="169"/>
      <c r="E260" s="169"/>
      <c r="F260" s="169"/>
      <c r="G260" s="170" t="s">
        <v>20</v>
      </c>
      <c r="H260" s="169"/>
      <c r="I260" s="179"/>
      <c r="J260" s="169"/>
      <c r="K260" s="169"/>
      <c r="M260" s="165" t="s">
        <v>20</v>
      </c>
    </row>
    <row r="261" ht="18.75">
      <c r="M261" s="165" t="s">
        <v>20</v>
      </c>
    </row>
    <row r="262" ht="18.75">
      <c r="M262" s="165" t="s">
        <v>20</v>
      </c>
    </row>
    <row r="263" ht="18.75">
      <c r="M263" s="165" t="s">
        <v>20</v>
      </c>
    </row>
    <row r="264" ht="18.75">
      <c r="M264" s="165" t="s">
        <v>20</v>
      </c>
    </row>
    <row r="265" ht="18.75">
      <c r="M265" s="165" t="s">
        <v>20</v>
      </c>
    </row>
    <row r="266" ht="18.75">
      <c r="M266" s="165" t="s">
        <v>20</v>
      </c>
    </row>
    <row r="267" ht="18.75">
      <c r="M267" s="165" t="s">
        <v>20</v>
      </c>
    </row>
    <row r="268" ht="18.75">
      <c r="M268" s="165" t="s">
        <v>20</v>
      </c>
    </row>
    <row r="269" ht="18.75">
      <c r="M269" s="165" t="s">
        <v>20</v>
      </c>
    </row>
    <row r="270" spans="2:13" ht="18.75">
      <c r="B270" s="169"/>
      <c r="C270" s="169"/>
      <c r="D270" s="169"/>
      <c r="E270" s="169"/>
      <c r="F270" s="169"/>
      <c r="G270" s="170"/>
      <c r="H270" s="169"/>
      <c r="I270" s="179"/>
      <c r="J270" s="169"/>
      <c r="K270" s="169"/>
      <c r="M270" s="165" t="s">
        <v>20</v>
      </c>
    </row>
    <row r="271" spans="2:13" ht="18.75">
      <c r="B271" s="169"/>
      <c r="C271" s="169"/>
      <c r="D271" s="169"/>
      <c r="E271" s="169"/>
      <c r="F271" s="169"/>
      <c r="G271" s="170"/>
      <c r="H271" s="169"/>
      <c r="I271" s="179"/>
      <c r="J271" s="169"/>
      <c r="K271" s="169"/>
      <c r="M271" s="165" t="s">
        <v>20</v>
      </c>
    </row>
    <row r="272" spans="2:13" ht="18.75">
      <c r="B272" s="169"/>
      <c r="C272" s="169"/>
      <c r="D272" s="169"/>
      <c r="E272" s="169"/>
      <c r="F272" s="169"/>
      <c r="G272" s="170"/>
      <c r="H272" s="169"/>
      <c r="I272" s="179"/>
      <c r="J272" s="169"/>
      <c r="K272" s="169"/>
      <c r="M272" s="165" t="s">
        <v>20</v>
      </c>
    </row>
    <row r="273" spans="2:13" ht="18.75">
      <c r="B273" s="169"/>
      <c r="C273" s="169"/>
      <c r="D273" s="169"/>
      <c r="E273" s="169"/>
      <c r="F273" s="169"/>
      <c r="G273" s="170" t="s">
        <v>20</v>
      </c>
      <c r="H273" s="169"/>
      <c r="I273" s="179"/>
      <c r="J273" s="169"/>
      <c r="K273" s="169"/>
      <c r="M273" s="165" t="s">
        <v>20</v>
      </c>
    </row>
    <row r="274" spans="2:13" ht="18.75">
      <c r="B274" s="169"/>
      <c r="C274" s="169"/>
      <c r="D274" s="169"/>
      <c r="E274" s="169"/>
      <c r="F274" s="169"/>
      <c r="G274" s="170" t="s">
        <v>20</v>
      </c>
      <c r="H274" s="169"/>
      <c r="I274" s="179"/>
      <c r="J274" s="169"/>
      <c r="K274" s="169"/>
      <c r="M274" s="165" t="s">
        <v>20</v>
      </c>
    </row>
    <row r="275" spans="2:13" ht="18.75">
      <c r="B275" s="169"/>
      <c r="C275" s="169"/>
      <c r="D275" s="169"/>
      <c r="E275" s="169"/>
      <c r="F275" s="169"/>
      <c r="G275" s="170" t="s">
        <v>20</v>
      </c>
      <c r="H275" s="169"/>
      <c r="I275" s="179"/>
      <c r="J275" s="169"/>
      <c r="K275" s="169"/>
      <c r="M275" s="165" t="s">
        <v>20</v>
      </c>
    </row>
    <row r="276" spans="2:13" ht="18.75">
      <c r="B276" s="169"/>
      <c r="C276" s="169"/>
      <c r="D276" s="169"/>
      <c r="E276" s="169"/>
      <c r="F276" s="169"/>
      <c r="G276" s="170" t="s">
        <v>20</v>
      </c>
      <c r="H276" s="169"/>
      <c r="I276" s="179"/>
      <c r="J276" s="169"/>
      <c r="K276" s="169"/>
      <c r="M276" s="165" t="s">
        <v>20</v>
      </c>
    </row>
    <row r="277" spans="2:13" ht="18.75">
      <c r="B277" s="169"/>
      <c r="C277" s="169"/>
      <c r="D277" s="169"/>
      <c r="E277" s="169"/>
      <c r="F277" s="169"/>
      <c r="G277" s="170" t="s">
        <v>20</v>
      </c>
      <c r="H277" s="169"/>
      <c r="I277" s="179"/>
      <c r="J277" s="169"/>
      <c r="K277" s="169"/>
      <c r="M277" s="165" t="s">
        <v>20</v>
      </c>
    </row>
    <row r="278" spans="2:13" ht="18.75">
      <c r="B278" s="169"/>
      <c r="C278" s="169"/>
      <c r="D278" s="169"/>
      <c r="E278" s="169"/>
      <c r="F278" s="169"/>
      <c r="G278" s="170" t="s">
        <v>20</v>
      </c>
      <c r="H278" s="169"/>
      <c r="I278" s="179"/>
      <c r="J278" s="169"/>
      <c r="K278" s="169"/>
      <c r="M278" s="165" t="s">
        <v>20</v>
      </c>
    </row>
    <row r="279" spans="2:13" ht="18.75">
      <c r="B279" s="169"/>
      <c r="C279" s="169"/>
      <c r="D279" s="169"/>
      <c r="E279" s="169"/>
      <c r="F279" s="169"/>
      <c r="G279" s="170" t="s">
        <v>20</v>
      </c>
      <c r="H279" s="169"/>
      <c r="I279" s="179"/>
      <c r="J279" s="169"/>
      <c r="K279" s="169"/>
      <c r="M279" s="165" t="s">
        <v>20</v>
      </c>
    </row>
    <row r="280" spans="2:13" ht="18.75">
      <c r="B280" s="169"/>
      <c r="C280" s="169"/>
      <c r="D280" s="169"/>
      <c r="E280" s="169"/>
      <c r="F280" s="169"/>
      <c r="G280" s="170" t="s">
        <v>20</v>
      </c>
      <c r="H280" s="169"/>
      <c r="I280" s="179"/>
      <c r="J280" s="169"/>
      <c r="K280" s="169"/>
      <c r="M280" s="165" t="s">
        <v>20</v>
      </c>
    </row>
    <row r="281" spans="2:13" ht="18.75">
      <c r="B281" s="169"/>
      <c r="C281" s="169"/>
      <c r="D281" s="169"/>
      <c r="E281" s="169"/>
      <c r="F281" s="169"/>
      <c r="G281" s="170" t="s">
        <v>20</v>
      </c>
      <c r="H281" s="169"/>
      <c r="I281" s="179"/>
      <c r="J281" s="169"/>
      <c r="K281" s="169"/>
      <c r="M281" s="165" t="s">
        <v>20</v>
      </c>
    </row>
    <row r="282" spans="2:13" ht="18.75">
      <c r="B282" s="169"/>
      <c r="C282" s="169"/>
      <c r="D282" s="169"/>
      <c r="E282" s="169"/>
      <c r="F282" s="169"/>
      <c r="G282" s="170" t="s">
        <v>20</v>
      </c>
      <c r="H282" s="169"/>
      <c r="I282" s="179"/>
      <c r="J282" s="169"/>
      <c r="K282" s="169"/>
      <c r="M282" s="165" t="s">
        <v>20</v>
      </c>
    </row>
    <row r="283" spans="2:13" ht="18.75">
      <c r="B283" s="169"/>
      <c r="C283" s="169"/>
      <c r="D283" s="169"/>
      <c r="E283" s="169"/>
      <c r="F283" s="169"/>
      <c r="G283" s="170" t="s">
        <v>20</v>
      </c>
      <c r="H283" s="169"/>
      <c r="I283" s="179"/>
      <c r="J283" s="169"/>
      <c r="K283" s="169"/>
      <c r="M283" s="165" t="s">
        <v>20</v>
      </c>
    </row>
    <row r="284" spans="2:13" ht="18.75">
      <c r="B284" s="169"/>
      <c r="C284" s="169"/>
      <c r="D284" s="169"/>
      <c r="E284" s="169"/>
      <c r="F284" s="169"/>
      <c r="G284" s="170" t="s">
        <v>20</v>
      </c>
      <c r="H284" s="169"/>
      <c r="I284" s="179"/>
      <c r="J284" s="169"/>
      <c r="K284" s="169"/>
      <c r="M284" s="165" t="s">
        <v>20</v>
      </c>
    </row>
    <row r="285" spans="2:13" ht="18.75">
      <c r="B285" s="169"/>
      <c r="C285" s="169"/>
      <c r="D285" s="169"/>
      <c r="E285" s="169"/>
      <c r="F285" s="169"/>
      <c r="G285" s="170" t="s">
        <v>20</v>
      </c>
      <c r="H285" s="169"/>
      <c r="I285" s="179"/>
      <c r="J285" s="169"/>
      <c r="K285" s="169"/>
      <c r="M285" s="165" t="s">
        <v>20</v>
      </c>
    </row>
    <row r="286" spans="2:13" ht="18.75">
      <c r="B286" s="169"/>
      <c r="C286" s="169"/>
      <c r="D286" s="169"/>
      <c r="E286" s="169"/>
      <c r="F286" s="169"/>
      <c r="G286" s="170" t="s">
        <v>20</v>
      </c>
      <c r="H286" s="169"/>
      <c r="I286" s="179"/>
      <c r="J286" s="169"/>
      <c r="K286" s="169"/>
      <c r="M286" s="165" t="s">
        <v>20</v>
      </c>
    </row>
    <row r="287" spans="2:13" ht="18.75">
      <c r="B287" s="169"/>
      <c r="C287" s="169"/>
      <c r="D287" s="169"/>
      <c r="E287" s="169"/>
      <c r="F287" s="169"/>
      <c r="G287" s="170" t="s">
        <v>20</v>
      </c>
      <c r="H287" s="169"/>
      <c r="I287" s="179"/>
      <c r="J287" s="169"/>
      <c r="K287" s="169"/>
      <c r="M287" s="165" t="s">
        <v>20</v>
      </c>
    </row>
    <row r="288" spans="2:13" ht="18.75">
      <c r="B288" s="169"/>
      <c r="C288" s="169"/>
      <c r="D288" s="169"/>
      <c r="E288" s="169"/>
      <c r="F288" s="169"/>
      <c r="G288" s="170" t="s">
        <v>20</v>
      </c>
      <c r="H288" s="169"/>
      <c r="I288" s="179"/>
      <c r="J288" s="169"/>
      <c r="K288" s="169"/>
      <c r="M288" s="165" t="s">
        <v>20</v>
      </c>
    </row>
    <row r="289" spans="2:13" ht="18.75">
      <c r="B289" s="169"/>
      <c r="C289" s="169"/>
      <c r="D289" s="169"/>
      <c r="E289" s="169"/>
      <c r="F289" s="169"/>
      <c r="G289" s="170" t="s">
        <v>20</v>
      </c>
      <c r="H289" s="169"/>
      <c r="I289" s="179"/>
      <c r="J289" s="169"/>
      <c r="K289" s="169"/>
      <c r="M289" s="165" t="s">
        <v>20</v>
      </c>
    </row>
    <row r="290" spans="2:13" ht="18.75">
      <c r="B290" s="169"/>
      <c r="C290" s="169"/>
      <c r="D290" s="169"/>
      <c r="E290" s="169"/>
      <c r="F290" s="169"/>
      <c r="G290" s="170" t="s">
        <v>20</v>
      </c>
      <c r="H290" s="169"/>
      <c r="I290" s="179"/>
      <c r="J290" s="169"/>
      <c r="K290" s="169"/>
      <c r="M290" s="165" t="s">
        <v>20</v>
      </c>
    </row>
    <row r="291" spans="2:13" ht="18.75">
      <c r="B291" s="169"/>
      <c r="C291" s="169"/>
      <c r="D291" s="169"/>
      <c r="E291" s="169"/>
      <c r="F291" s="169"/>
      <c r="G291" s="170"/>
      <c r="H291" s="169"/>
      <c r="I291" s="179"/>
      <c r="J291" s="169"/>
      <c r="K291" s="169"/>
      <c r="M291" s="165"/>
    </row>
    <row r="292" spans="2:13" ht="18.75">
      <c r="B292" s="169"/>
      <c r="C292" s="169"/>
      <c r="D292" s="169"/>
      <c r="E292" s="169"/>
      <c r="F292" s="169"/>
      <c r="G292" s="170"/>
      <c r="H292" s="169"/>
      <c r="I292" s="179"/>
      <c r="J292" s="169"/>
      <c r="K292" s="169"/>
      <c r="M292" s="165"/>
    </row>
    <row r="293" spans="2:13" ht="18.75">
      <c r="B293" s="169"/>
      <c r="C293" s="169"/>
      <c r="D293" s="169"/>
      <c r="E293" s="169"/>
      <c r="F293" s="169"/>
      <c r="G293" s="170"/>
      <c r="H293" s="169"/>
      <c r="I293" s="179"/>
      <c r="J293" s="169"/>
      <c r="K293" s="169"/>
      <c r="M293" s="165"/>
    </row>
    <row r="294" spans="2:13" ht="18.75">
      <c r="B294" s="169"/>
      <c r="C294" s="169"/>
      <c r="D294" s="169"/>
      <c r="E294" s="169"/>
      <c r="F294" s="169"/>
      <c r="G294" s="170"/>
      <c r="H294" s="169"/>
      <c r="I294" s="179"/>
      <c r="J294" s="169"/>
      <c r="K294" s="169"/>
      <c r="M294" s="165"/>
    </row>
    <row r="295" spans="2:13" ht="18.75">
      <c r="B295" s="169"/>
      <c r="C295" s="169"/>
      <c r="D295" s="169"/>
      <c r="E295" s="169"/>
      <c r="F295" s="169"/>
      <c r="G295" s="170"/>
      <c r="H295" s="169"/>
      <c r="I295" s="179"/>
      <c r="J295" s="169"/>
      <c r="K295" s="169"/>
      <c r="M295" s="165"/>
    </row>
    <row r="296" spans="2:13" ht="18.75">
      <c r="B296" s="169"/>
      <c r="C296" s="169"/>
      <c r="D296" s="169"/>
      <c r="E296" s="169"/>
      <c r="F296" s="169"/>
      <c r="G296" s="170"/>
      <c r="H296" s="169"/>
      <c r="I296" s="179"/>
      <c r="J296" s="169"/>
      <c r="K296" s="169"/>
      <c r="M296" s="165"/>
    </row>
    <row r="297" spans="2:13" ht="18.75">
      <c r="B297" s="169"/>
      <c r="C297" s="169"/>
      <c r="D297" s="169"/>
      <c r="E297" s="169"/>
      <c r="F297" s="169"/>
      <c r="G297" s="170"/>
      <c r="H297" s="169"/>
      <c r="I297" s="179"/>
      <c r="J297" s="169"/>
      <c r="K297" s="169"/>
      <c r="M297" s="165"/>
    </row>
    <row r="298" spans="2:13" ht="18.75">
      <c r="B298" s="169"/>
      <c r="C298" s="169"/>
      <c r="D298" s="169"/>
      <c r="E298" s="169"/>
      <c r="F298" s="169"/>
      <c r="G298" s="170"/>
      <c r="H298" s="169"/>
      <c r="I298" s="179"/>
      <c r="J298" s="169"/>
      <c r="K298" s="169"/>
      <c r="M298" s="165"/>
    </row>
    <row r="299" spans="2:13" ht="18.75">
      <c r="B299" s="169"/>
      <c r="C299" s="169"/>
      <c r="D299" s="169"/>
      <c r="E299" s="169"/>
      <c r="F299" s="169"/>
      <c r="G299" s="170"/>
      <c r="H299" s="169"/>
      <c r="I299" s="179"/>
      <c r="J299" s="169"/>
      <c r="K299" s="169"/>
      <c r="M299" s="165"/>
    </row>
    <row r="300" spans="2:13" ht="18.75">
      <c r="B300" s="169"/>
      <c r="C300" s="169"/>
      <c r="D300" s="169"/>
      <c r="E300" s="169"/>
      <c r="F300" s="169"/>
      <c r="G300" s="170"/>
      <c r="H300" s="169"/>
      <c r="I300" s="179"/>
      <c r="J300" s="169"/>
      <c r="K300" s="169"/>
      <c r="M300" s="165"/>
    </row>
    <row r="301" spans="2:13" ht="18.75">
      <c r="B301" s="169"/>
      <c r="C301" s="169"/>
      <c r="D301" s="169"/>
      <c r="E301" s="169"/>
      <c r="F301" s="169"/>
      <c r="G301" s="170"/>
      <c r="H301" s="169"/>
      <c r="I301" s="179"/>
      <c r="J301" s="169"/>
      <c r="K301" s="169"/>
      <c r="M301" s="165"/>
    </row>
    <row r="302" spans="2:13" ht="18.75">
      <c r="B302" s="169"/>
      <c r="C302" s="169"/>
      <c r="D302" s="169"/>
      <c r="E302" s="169"/>
      <c r="F302" s="169"/>
      <c r="G302" s="170"/>
      <c r="H302" s="169"/>
      <c r="I302" s="179"/>
      <c r="J302" s="169"/>
      <c r="K302" s="169"/>
      <c r="M302" s="165"/>
    </row>
    <row r="303" spans="2:13" ht="18.75">
      <c r="B303" s="169"/>
      <c r="C303" s="169"/>
      <c r="D303" s="169"/>
      <c r="E303" s="169"/>
      <c r="F303" s="169"/>
      <c r="G303" s="170"/>
      <c r="H303" s="169"/>
      <c r="I303" s="179"/>
      <c r="J303" s="169"/>
      <c r="K303" s="169"/>
      <c r="M303" s="165"/>
    </row>
    <row r="304" spans="2:13" ht="18.75">
      <c r="B304" s="169"/>
      <c r="C304" s="169"/>
      <c r="D304" s="169"/>
      <c r="E304" s="169"/>
      <c r="F304" s="169"/>
      <c r="G304" s="170"/>
      <c r="H304" s="169"/>
      <c r="I304" s="179"/>
      <c r="J304" s="169"/>
      <c r="K304" s="169"/>
      <c r="M304" s="165"/>
    </row>
    <row r="305" spans="2:13" ht="18.75">
      <c r="B305" s="169"/>
      <c r="C305" s="169"/>
      <c r="D305" s="169"/>
      <c r="E305" s="169"/>
      <c r="F305" s="169"/>
      <c r="G305" s="170"/>
      <c r="H305" s="169"/>
      <c r="I305" s="179"/>
      <c r="J305" s="169"/>
      <c r="K305" s="169"/>
      <c r="M305" s="165"/>
    </row>
    <row r="306" spans="2:13" ht="18.75">
      <c r="B306" s="169"/>
      <c r="C306" s="169"/>
      <c r="D306" s="169"/>
      <c r="E306" s="169"/>
      <c r="F306" s="169"/>
      <c r="G306" s="170"/>
      <c r="H306" s="169"/>
      <c r="I306" s="179"/>
      <c r="J306" s="169"/>
      <c r="K306" s="169"/>
      <c r="M306" s="165"/>
    </row>
    <row r="307" spans="2:13" ht="18.75">
      <c r="B307" s="169"/>
      <c r="C307" s="169"/>
      <c r="D307" s="169"/>
      <c r="E307" s="169"/>
      <c r="F307" s="169"/>
      <c r="G307" s="170"/>
      <c r="H307" s="169"/>
      <c r="I307" s="179"/>
      <c r="J307" s="169"/>
      <c r="K307" s="169"/>
      <c r="M307" s="165"/>
    </row>
    <row r="308" spans="2:13" ht="18.75">
      <c r="B308" s="169"/>
      <c r="C308" s="169"/>
      <c r="D308" s="169"/>
      <c r="E308" s="169"/>
      <c r="F308" s="169"/>
      <c r="G308" s="170"/>
      <c r="H308" s="169"/>
      <c r="I308" s="179"/>
      <c r="J308" s="169"/>
      <c r="K308" s="169"/>
      <c r="M308" s="165"/>
    </row>
    <row r="309" spans="2:13" ht="18.75">
      <c r="B309" s="169"/>
      <c r="C309" s="169"/>
      <c r="D309" s="169"/>
      <c r="E309" s="169"/>
      <c r="F309" s="169"/>
      <c r="G309" s="170"/>
      <c r="H309" s="169"/>
      <c r="I309" s="179"/>
      <c r="J309" s="169"/>
      <c r="K309" s="169"/>
      <c r="M309" s="165"/>
    </row>
    <row r="310" spans="2:13" ht="18.75">
      <c r="B310" s="169"/>
      <c r="C310" s="169"/>
      <c r="D310" s="169"/>
      <c r="E310" s="169"/>
      <c r="F310" s="169"/>
      <c r="G310" s="170"/>
      <c r="H310" s="169"/>
      <c r="I310" s="179"/>
      <c r="J310" s="169"/>
      <c r="K310" s="169"/>
      <c r="M310" s="165"/>
    </row>
    <row r="311" spans="2:13" ht="18.75">
      <c r="B311" s="169"/>
      <c r="C311" s="169"/>
      <c r="D311" s="169"/>
      <c r="E311" s="169"/>
      <c r="F311" s="169"/>
      <c r="G311" s="170"/>
      <c r="H311" s="169"/>
      <c r="I311" s="179"/>
      <c r="J311" s="169"/>
      <c r="K311" s="169"/>
      <c r="M311" s="165"/>
    </row>
    <row r="312" spans="2:13" ht="18.75">
      <c r="B312" s="169"/>
      <c r="C312" s="169"/>
      <c r="D312" s="169"/>
      <c r="E312" s="169"/>
      <c r="F312" s="169"/>
      <c r="G312" s="170"/>
      <c r="H312" s="169"/>
      <c r="I312" s="179"/>
      <c r="J312" s="169"/>
      <c r="K312" s="169"/>
      <c r="M312" s="165"/>
    </row>
    <row r="313" spans="2:13" ht="18.75">
      <c r="B313" s="169"/>
      <c r="C313" s="169"/>
      <c r="D313" s="169"/>
      <c r="E313" s="169"/>
      <c r="F313" s="169"/>
      <c r="G313" s="170" t="s">
        <v>20</v>
      </c>
      <c r="H313" s="169"/>
      <c r="I313" s="179"/>
      <c r="J313" s="169"/>
      <c r="K313" s="169"/>
      <c r="M313" s="165" t="s">
        <v>20</v>
      </c>
    </row>
    <row r="314" spans="7:13" ht="18.75">
      <c r="G314" s="166" t="s">
        <v>20</v>
      </c>
      <c r="M314" s="165" t="s">
        <v>20</v>
      </c>
    </row>
    <row r="315" spans="7:13" ht="18.75">
      <c r="G315" s="166" t="s">
        <v>20</v>
      </c>
      <c r="M315" s="165" t="s">
        <v>20</v>
      </c>
    </row>
    <row r="316" spans="7:13" ht="18.75">
      <c r="G316" s="166" t="s">
        <v>20</v>
      </c>
      <c r="M316" s="165" t="s">
        <v>20</v>
      </c>
    </row>
    <row r="317" spans="7:13" ht="18.75">
      <c r="G317" s="166" t="s">
        <v>20</v>
      </c>
      <c r="M317" s="165" t="s">
        <v>20</v>
      </c>
    </row>
    <row r="318" spans="7:13" ht="18.75">
      <c r="G318" s="166" t="s">
        <v>20</v>
      </c>
      <c r="M318" s="165" t="s">
        <v>20</v>
      </c>
    </row>
    <row r="319" spans="7:13" ht="18.75">
      <c r="G319" s="166" t="s">
        <v>20</v>
      </c>
      <c r="M319" s="165" t="s">
        <v>20</v>
      </c>
    </row>
    <row r="320" spans="7:13" ht="18.75">
      <c r="G320" s="166" t="s">
        <v>20</v>
      </c>
      <c r="M320" s="165" t="s">
        <v>20</v>
      </c>
    </row>
    <row r="321" spans="7:13" ht="18.75">
      <c r="G321" s="166" t="s">
        <v>20</v>
      </c>
      <c r="M321" s="165" t="s">
        <v>20</v>
      </c>
    </row>
    <row r="322" spans="7:13" ht="18.75">
      <c r="G322" s="166" t="s">
        <v>20</v>
      </c>
      <c r="M322" s="165" t="s">
        <v>20</v>
      </c>
    </row>
    <row r="323" spans="7:13" ht="18.75">
      <c r="G323" s="166" t="s">
        <v>20</v>
      </c>
      <c r="M323" s="165" t="s">
        <v>20</v>
      </c>
    </row>
    <row r="324" spans="7:13" ht="18.75">
      <c r="G324" s="166" t="s">
        <v>20</v>
      </c>
      <c r="M324" s="165" t="s">
        <v>20</v>
      </c>
    </row>
    <row r="325" spans="7:13" ht="18.75">
      <c r="G325" s="166" t="s">
        <v>20</v>
      </c>
      <c r="M325" s="165" t="s">
        <v>20</v>
      </c>
    </row>
    <row r="326" spans="7:13" ht="18.75">
      <c r="G326" s="166" t="s">
        <v>20</v>
      </c>
      <c r="M326" s="165" t="s">
        <v>20</v>
      </c>
    </row>
    <row r="327" spans="7:13" ht="18.75">
      <c r="G327" s="166" t="s">
        <v>20</v>
      </c>
      <c r="M327" s="165" t="s">
        <v>20</v>
      </c>
    </row>
    <row r="328" spans="7:13" ht="18.75">
      <c r="G328" s="166" t="s">
        <v>20</v>
      </c>
      <c r="M328" s="165" t="s">
        <v>20</v>
      </c>
    </row>
    <row r="329" spans="7:13" ht="18.75">
      <c r="G329" s="166" t="s">
        <v>20</v>
      </c>
      <c r="M329" s="165" t="s">
        <v>20</v>
      </c>
    </row>
    <row r="330" spans="7:13" ht="18.75">
      <c r="G330" s="166" t="s">
        <v>20</v>
      </c>
      <c r="M330" s="165" t="s">
        <v>20</v>
      </c>
    </row>
    <row r="331" spans="2:13" ht="18.75">
      <c r="B331" s="169"/>
      <c r="C331" s="169"/>
      <c r="D331" s="169"/>
      <c r="E331" s="169"/>
      <c r="F331" s="169"/>
      <c r="G331" s="170"/>
      <c r="H331" s="169"/>
      <c r="I331" s="179"/>
      <c r="J331" s="169"/>
      <c r="K331" s="169"/>
      <c r="M331" s="165"/>
    </row>
    <row r="332" spans="2:13" ht="18.75">
      <c r="B332" s="169"/>
      <c r="C332" s="169"/>
      <c r="D332" s="169"/>
      <c r="E332" s="169"/>
      <c r="F332" s="169"/>
      <c r="G332" s="170"/>
      <c r="H332" s="169"/>
      <c r="I332" s="179"/>
      <c r="J332" s="169"/>
      <c r="K332" s="169"/>
      <c r="M332" s="165"/>
    </row>
    <row r="333" spans="2:13" ht="18.75">
      <c r="B333" s="169"/>
      <c r="C333" s="169"/>
      <c r="D333" s="169"/>
      <c r="E333" s="169"/>
      <c r="F333" s="169"/>
      <c r="G333" s="170"/>
      <c r="H333" s="169"/>
      <c r="I333" s="179"/>
      <c r="J333" s="169"/>
      <c r="K333" s="169"/>
      <c r="M333" s="165"/>
    </row>
    <row r="334" spans="2:13" ht="18.75">
      <c r="B334" s="169"/>
      <c r="C334" s="169"/>
      <c r="D334" s="169"/>
      <c r="E334" s="169"/>
      <c r="F334" s="169"/>
      <c r="G334" s="170"/>
      <c r="H334" s="169"/>
      <c r="I334" s="179"/>
      <c r="J334" s="169"/>
      <c r="K334" s="169"/>
      <c r="M334" s="165"/>
    </row>
    <row r="335" spans="2:13" ht="18.75">
      <c r="B335" s="169"/>
      <c r="C335" s="169"/>
      <c r="D335" s="169"/>
      <c r="E335" s="169"/>
      <c r="F335" s="169"/>
      <c r="G335" s="170"/>
      <c r="H335" s="169"/>
      <c r="I335" s="179"/>
      <c r="J335" s="169"/>
      <c r="K335" s="169"/>
      <c r="M335" s="165"/>
    </row>
    <row r="336" spans="2:13" ht="18.75">
      <c r="B336" s="169"/>
      <c r="C336" s="169"/>
      <c r="D336" s="169"/>
      <c r="E336" s="169"/>
      <c r="F336" s="169"/>
      <c r="G336" s="170"/>
      <c r="H336" s="169"/>
      <c r="I336" s="179"/>
      <c r="J336" s="169"/>
      <c r="K336" s="169"/>
      <c r="M336" s="165"/>
    </row>
    <row r="337" spans="2:13" ht="18.75">
      <c r="B337" s="169"/>
      <c r="C337" s="169"/>
      <c r="D337" s="169"/>
      <c r="E337" s="169"/>
      <c r="F337" s="169"/>
      <c r="G337" s="170"/>
      <c r="H337" s="169"/>
      <c r="I337" s="179"/>
      <c r="J337" s="169"/>
      <c r="K337" s="169"/>
      <c r="M337" s="165"/>
    </row>
    <row r="338" spans="2:13" ht="18.75">
      <c r="B338" s="169"/>
      <c r="C338" s="169"/>
      <c r="D338" s="169"/>
      <c r="E338" s="169"/>
      <c r="F338" s="169"/>
      <c r="G338" s="170"/>
      <c r="H338" s="169"/>
      <c r="I338" s="179"/>
      <c r="J338" s="169"/>
      <c r="K338" s="169"/>
      <c r="M338" s="165"/>
    </row>
    <row r="339" spans="2:13" ht="18.75">
      <c r="B339" s="169"/>
      <c r="C339" s="169"/>
      <c r="D339" s="169"/>
      <c r="E339" s="169"/>
      <c r="F339" s="169"/>
      <c r="G339" s="170"/>
      <c r="H339" s="169"/>
      <c r="I339" s="179"/>
      <c r="J339" s="169"/>
      <c r="K339" s="169"/>
      <c r="M339" s="165"/>
    </row>
    <row r="340" spans="2:13" ht="18.75">
      <c r="B340" s="169"/>
      <c r="C340" s="169"/>
      <c r="D340" s="169"/>
      <c r="E340" s="169"/>
      <c r="F340" s="169"/>
      <c r="G340" s="170"/>
      <c r="H340" s="169"/>
      <c r="I340" s="179"/>
      <c r="J340" s="169"/>
      <c r="K340" s="169"/>
      <c r="M340" s="165"/>
    </row>
    <row r="341" spans="2:13" ht="18.75">
      <c r="B341" s="169"/>
      <c r="C341" s="169"/>
      <c r="D341" s="169"/>
      <c r="E341" s="169"/>
      <c r="F341" s="169"/>
      <c r="G341" s="170"/>
      <c r="H341" s="169"/>
      <c r="I341" s="179"/>
      <c r="J341" s="169"/>
      <c r="K341" s="169"/>
      <c r="M341" s="165"/>
    </row>
    <row r="342" spans="2:13" ht="18.75">
      <c r="B342" s="169"/>
      <c r="C342" s="169"/>
      <c r="D342" s="169"/>
      <c r="E342" s="169"/>
      <c r="F342" s="169"/>
      <c r="G342" s="170"/>
      <c r="H342" s="169"/>
      <c r="I342" s="179"/>
      <c r="J342" s="169"/>
      <c r="K342" s="169"/>
      <c r="M342" s="165"/>
    </row>
    <row r="343" spans="2:13" ht="18.75">
      <c r="B343" s="169"/>
      <c r="C343" s="169"/>
      <c r="D343" s="169"/>
      <c r="E343" s="169"/>
      <c r="F343" s="169"/>
      <c r="G343" s="170" t="s">
        <v>20</v>
      </c>
      <c r="H343" s="169"/>
      <c r="I343" s="179"/>
      <c r="J343" s="169"/>
      <c r="K343" s="169"/>
      <c r="M343" s="165" t="s">
        <v>20</v>
      </c>
    </row>
    <row r="344" spans="7:13" ht="18.75">
      <c r="G344" s="166" t="s">
        <v>20</v>
      </c>
      <c r="M344" s="165" t="s">
        <v>20</v>
      </c>
    </row>
    <row r="345" spans="7:13" ht="18.75">
      <c r="G345" s="166" t="s">
        <v>20</v>
      </c>
      <c r="M345" s="165" t="s">
        <v>20</v>
      </c>
    </row>
    <row r="346" spans="7:13" ht="18.75">
      <c r="G346" s="166" t="s">
        <v>20</v>
      </c>
      <c r="M346" s="165" t="s">
        <v>20</v>
      </c>
    </row>
    <row r="347" spans="7:13" ht="18.75">
      <c r="G347" s="166" t="s">
        <v>20</v>
      </c>
      <c r="M347" s="165" t="s">
        <v>20</v>
      </c>
    </row>
    <row r="348" spans="7:13" ht="18.75">
      <c r="G348" s="166" t="s">
        <v>20</v>
      </c>
      <c r="M348" s="165" t="s">
        <v>20</v>
      </c>
    </row>
    <row r="349" spans="7:13" ht="18.75">
      <c r="G349" s="166" t="s">
        <v>20</v>
      </c>
      <c r="M349" s="165" t="s">
        <v>20</v>
      </c>
    </row>
    <row r="350" spans="7:13" ht="18.75">
      <c r="G350" s="166" t="s">
        <v>20</v>
      </c>
      <c r="M350" s="165" t="s">
        <v>20</v>
      </c>
    </row>
    <row r="351" spans="7:13" ht="18.75">
      <c r="G351" s="166" t="s">
        <v>20</v>
      </c>
      <c r="M351" s="165" t="s">
        <v>20</v>
      </c>
    </row>
    <row r="352" spans="7:13" ht="18.75">
      <c r="G352" s="166" t="s">
        <v>20</v>
      </c>
      <c r="M352" s="165" t="s">
        <v>20</v>
      </c>
    </row>
    <row r="353" spans="7:13" ht="18.75">
      <c r="G353" s="166" t="s">
        <v>20</v>
      </c>
      <c r="M353" s="165" t="s">
        <v>20</v>
      </c>
    </row>
    <row r="354" spans="7:13" ht="18.75">
      <c r="G354" s="166" t="s">
        <v>20</v>
      </c>
      <c r="M354" s="165" t="s">
        <v>20</v>
      </c>
    </row>
    <row r="355" spans="7:13" ht="18.75">
      <c r="G355" s="166" t="s">
        <v>20</v>
      </c>
      <c r="M355" s="165" t="s">
        <v>20</v>
      </c>
    </row>
    <row r="356" spans="7:13" ht="18.75">
      <c r="G356" s="166" t="s">
        <v>20</v>
      </c>
      <c r="M356" s="165" t="s">
        <v>20</v>
      </c>
    </row>
    <row r="357" spans="7:13" ht="18.75">
      <c r="G357" s="166" t="s">
        <v>20</v>
      </c>
      <c r="M357" s="165" t="s">
        <v>20</v>
      </c>
    </row>
    <row r="358" spans="7:13" ht="18.75">
      <c r="G358" s="166" t="s">
        <v>20</v>
      </c>
      <c r="M358" s="165" t="s">
        <v>20</v>
      </c>
    </row>
    <row r="359" spans="7:13" ht="18.75">
      <c r="G359" s="166" t="s">
        <v>20</v>
      </c>
      <c r="M359" s="165" t="s">
        <v>20</v>
      </c>
    </row>
    <row r="360" spans="7:13" ht="18.75">
      <c r="G360" s="166" t="s">
        <v>20</v>
      </c>
      <c r="M360" s="165" t="s">
        <v>20</v>
      </c>
    </row>
    <row r="361" spans="2:13" ht="18.75">
      <c r="B361" s="169"/>
      <c r="C361" s="169"/>
      <c r="D361" s="169"/>
      <c r="E361" s="169"/>
      <c r="F361" s="169"/>
      <c r="G361" s="170"/>
      <c r="H361" s="169"/>
      <c r="I361" s="179"/>
      <c r="J361" s="169"/>
      <c r="K361" s="169"/>
      <c r="M361" s="165" t="s">
        <v>20</v>
      </c>
    </row>
    <row r="362" spans="2:13" ht="18.75">
      <c r="B362" s="169"/>
      <c r="C362" s="169"/>
      <c r="D362" s="169"/>
      <c r="E362" s="169"/>
      <c r="F362" s="169"/>
      <c r="G362" s="170"/>
      <c r="H362" s="169"/>
      <c r="I362" s="179"/>
      <c r="J362" s="169"/>
      <c r="K362" s="169"/>
      <c r="M362" s="165" t="s">
        <v>20</v>
      </c>
    </row>
    <row r="363" spans="2:13" ht="18.75">
      <c r="B363" s="169"/>
      <c r="C363" s="169"/>
      <c r="D363" s="169"/>
      <c r="E363" s="169"/>
      <c r="F363" s="169"/>
      <c r="G363" s="170"/>
      <c r="H363" s="169"/>
      <c r="I363" s="179"/>
      <c r="J363" s="169"/>
      <c r="K363" s="169"/>
      <c r="M363" s="165" t="s">
        <v>20</v>
      </c>
    </row>
    <row r="364" spans="2:13" ht="18.75">
      <c r="B364" s="169"/>
      <c r="C364" s="169"/>
      <c r="D364" s="169"/>
      <c r="E364" s="169"/>
      <c r="F364" s="169"/>
      <c r="G364" s="170"/>
      <c r="H364" s="169"/>
      <c r="I364" s="179"/>
      <c r="J364" s="169"/>
      <c r="K364" s="169"/>
      <c r="M364" s="165" t="s">
        <v>20</v>
      </c>
    </row>
    <row r="365" spans="2:13" ht="18.75">
      <c r="B365" s="169"/>
      <c r="C365" s="169"/>
      <c r="D365" s="169"/>
      <c r="E365" s="169"/>
      <c r="F365" s="169"/>
      <c r="G365" s="170"/>
      <c r="H365" s="169"/>
      <c r="I365" s="179"/>
      <c r="J365" s="169"/>
      <c r="K365" s="169"/>
      <c r="M365" s="165" t="s">
        <v>20</v>
      </c>
    </row>
    <row r="366" spans="2:13" ht="18.75">
      <c r="B366" s="169"/>
      <c r="C366" s="169"/>
      <c r="D366" s="169"/>
      <c r="E366" s="169"/>
      <c r="F366" s="169"/>
      <c r="G366" s="170"/>
      <c r="H366" s="169"/>
      <c r="I366" s="179"/>
      <c r="J366" s="169"/>
      <c r="K366" s="169"/>
      <c r="M366" s="165" t="s">
        <v>20</v>
      </c>
    </row>
    <row r="367" spans="2:13" ht="18.75">
      <c r="B367" s="169"/>
      <c r="C367" s="169"/>
      <c r="D367" s="169"/>
      <c r="E367" s="169"/>
      <c r="F367" s="169"/>
      <c r="G367" s="170"/>
      <c r="H367" s="169"/>
      <c r="I367" s="179"/>
      <c r="J367" s="169"/>
      <c r="K367" s="169"/>
      <c r="M367" s="165" t="s">
        <v>20</v>
      </c>
    </row>
    <row r="368" spans="2:13" ht="18.75">
      <c r="B368" s="169"/>
      <c r="C368" s="169"/>
      <c r="D368" s="169"/>
      <c r="E368" s="169"/>
      <c r="F368" s="169"/>
      <c r="G368" s="170"/>
      <c r="H368" s="169"/>
      <c r="I368" s="179"/>
      <c r="J368" s="169"/>
      <c r="K368" s="169"/>
      <c r="M368" s="165" t="s">
        <v>20</v>
      </c>
    </row>
    <row r="369" spans="2:13" ht="18.75">
      <c r="B369" s="169"/>
      <c r="C369" s="169"/>
      <c r="D369" s="169"/>
      <c r="E369" s="169"/>
      <c r="F369" s="169"/>
      <c r="G369" s="170"/>
      <c r="H369" s="169"/>
      <c r="I369" s="179"/>
      <c r="J369" s="169"/>
      <c r="K369" s="169"/>
      <c r="M369" s="165" t="s">
        <v>20</v>
      </c>
    </row>
    <row r="370" spans="2:13" ht="18.75">
      <c r="B370" s="169"/>
      <c r="C370" s="169"/>
      <c r="D370" s="169"/>
      <c r="E370" s="169"/>
      <c r="F370" s="169"/>
      <c r="G370" s="170"/>
      <c r="H370" s="169"/>
      <c r="I370" s="179"/>
      <c r="J370" s="169"/>
      <c r="K370" s="169"/>
      <c r="M370" s="165" t="s">
        <v>20</v>
      </c>
    </row>
    <row r="371" spans="2:13" ht="18.75">
      <c r="B371" s="169"/>
      <c r="C371" s="169"/>
      <c r="D371" s="169"/>
      <c r="E371" s="169"/>
      <c r="F371" s="169"/>
      <c r="G371" s="170"/>
      <c r="H371" s="169"/>
      <c r="I371" s="179"/>
      <c r="J371" s="169"/>
      <c r="K371" s="169"/>
      <c r="M371" s="165" t="s">
        <v>20</v>
      </c>
    </row>
    <row r="372" spans="2:13" ht="18.75">
      <c r="B372" s="169"/>
      <c r="C372" s="169"/>
      <c r="D372" s="169"/>
      <c r="E372" s="169"/>
      <c r="F372" s="169"/>
      <c r="G372" s="170"/>
      <c r="H372" s="169"/>
      <c r="I372" s="179"/>
      <c r="J372" s="169"/>
      <c r="K372" s="169"/>
      <c r="M372" s="165" t="s">
        <v>20</v>
      </c>
    </row>
    <row r="373" spans="2:13" ht="18.75">
      <c r="B373" s="169"/>
      <c r="C373" s="169"/>
      <c r="D373" s="169"/>
      <c r="E373" s="169"/>
      <c r="F373" s="169"/>
      <c r="G373" s="170" t="s">
        <v>20</v>
      </c>
      <c r="H373" s="169"/>
      <c r="I373" s="179"/>
      <c r="J373" s="169"/>
      <c r="K373" s="169"/>
      <c r="M373" s="165" t="s">
        <v>20</v>
      </c>
    </row>
    <row r="374" spans="7:13" ht="18.75">
      <c r="G374" s="166" t="s">
        <v>20</v>
      </c>
      <c r="M374" s="165" t="s">
        <v>20</v>
      </c>
    </row>
    <row r="375" spans="7:13" ht="18.75">
      <c r="G375" s="166" t="s">
        <v>20</v>
      </c>
      <c r="M375" s="165" t="s">
        <v>20</v>
      </c>
    </row>
    <row r="376" spans="7:13" ht="18.75">
      <c r="G376" s="166" t="s">
        <v>20</v>
      </c>
      <c r="M376" s="165" t="s">
        <v>20</v>
      </c>
    </row>
    <row r="377" spans="7:13" ht="18.75">
      <c r="G377" s="166" t="s">
        <v>20</v>
      </c>
      <c r="M377" s="165" t="s">
        <v>20</v>
      </c>
    </row>
    <row r="378" spans="7:13" ht="18.75">
      <c r="G378" s="166" t="s">
        <v>20</v>
      </c>
      <c r="M378" s="165" t="s">
        <v>20</v>
      </c>
    </row>
    <row r="379" spans="7:13" ht="18.75">
      <c r="G379" s="166" t="s">
        <v>20</v>
      </c>
      <c r="M379" s="165" t="s">
        <v>20</v>
      </c>
    </row>
    <row r="380" spans="7:13" ht="18.75">
      <c r="G380" s="166" t="s">
        <v>20</v>
      </c>
      <c r="M380" s="165" t="s">
        <v>20</v>
      </c>
    </row>
    <row r="381" spans="7:13" ht="18.75">
      <c r="G381" s="166" t="s">
        <v>20</v>
      </c>
      <c r="M381" s="165" t="s">
        <v>20</v>
      </c>
    </row>
    <row r="382" spans="7:13" ht="18.75">
      <c r="G382" s="166" t="s">
        <v>20</v>
      </c>
      <c r="M382" s="165" t="s">
        <v>20</v>
      </c>
    </row>
    <row r="383" spans="7:13" ht="18.75">
      <c r="G383" s="166" t="s">
        <v>20</v>
      </c>
      <c r="M383" s="165" t="s">
        <v>20</v>
      </c>
    </row>
    <row r="384" spans="7:13" ht="18.75">
      <c r="G384" s="166" t="s">
        <v>20</v>
      </c>
      <c r="M384" s="165" t="s">
        <v>20</v>
      </c>
    </row>
    <row r="385" spans="7:13" ht="18.75">
      <c r="G385" s="166" t="s">
        <v>20</v>
      </c>
      <c r="M385" s="165" t="s">
        <v>20</v>
      </c>
    </row>
    <row r="386" spans="7:13" ht="18.75">
      <c r="G386" s="166" t="s">
        <v>20</v>
      </c>
      <c r="M386" s="165" t="s">
        <v>20</v>
      </c>
    </row>
    <row r="387" spans="7:13" ht="18.75">
      <c r="G387" s="166" t="s">
        <v>20</v>
      </c>
      <c r="M387" s="165" t="s">
        <v>20</v>
      </c>
    </row>
    <row r="388" spans="7:13" ht="18.75">
      <c r="G388" s="166" t="s">
        <v>20</v>
      </c>
      <c r="M388" s="165" t="s">
        <v>20</v>
      </c>
    </row>
    <row r="389" spans="7:13" ht="18.75">
      <c r="G389" s="166" t="s">
        <v>20</v>
      </c>
      <c r="M389" s="165" t="s">
        <v>20</v>
      </c>
    </row>
    <row r="390" spans="7:13" ht="18.75">
      <c r="G390" s="166" t="s">
        <v>20</v>
      </c>
      <c r="M390" s="165" t="s">
        <v>20</v>
      </c>
    </row>
  </sheetData>
  <sheetProtection/>
  <conditionalFormatting sqref="A2:B100 O2:O91">
    <cfRule type="cellIs" priority="4" dxfId="1" operator="equal" stopIfTrue="1">
      <formula>"エラー"</formula>
    </cfRule>
  </conditionalFormatting>
  <conditionalFormatting sqref="O1 T1">
    <cfRule type="cellIs" priority="5" dxfId="5" operator="equal" stopIfTrue="1">
      <formula>"どこかに重複データがあります。A列の「エラー」をご確認の上、一覧表を訂正して下さい。"</formula>
    </cfRule>
  </conditionalFormatting>
  <conditionalFormatting sqref="U1">
    <cfRule type="expression" priority="2" dxfId="6" stopIfTrue="1">
      <formula>T1=""</formula>
    </cfRule>
  </conditionalFormatting>
  <printOptions/>
  <pageMargins left="0.75" right="0.75" top="1" bottom="1" header="0.512" footer="0.51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新井田幸三</dc:creator>
  <cp:keywords/>
  <dc:description/>
  <cp:lastModifiedBy>HitoshiPT750</cp:lastModifiedBy>
  <cp:lastPrinted>2015-07-07T13:49:37Z</cp:lastPrinted>
  <dcterms:created xsi:type="dcterms:W3CDTF">2004-08-17T03:57:31Z</dcterms:created>
  <dcterms:modified xsi:type="dcterms:W3CDTF">2017-02-16T14:54:37Z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